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PS 21-02-11" sheetId="4" r:id="rId4"/>
    <sheet name="SO 98-98" sheetId="5" r:id="rId5"/>
    <sheet name="SO 21-30-01" sheetId="6" r:id="rId6"/>
  </sheets>
  <definedNames/>
  <calcPr/>
  <webPublishing/>
</workbook>
</file>

<file path=xl/sharedStrings.xml><?xml version="1.0" encoding="utf-8"?>
<sst xmlns="http://schemas.openxmlformats.org/spreadsheetml/2006/main" count="3857" uniqueCount="688">
  <si>
    <t>Aspe</t>
  </si>
  <si>
    <t>Rekapitulace ceny</t>
  </si>
  <si>
    <t>S632000483</t>
  </si>
  <si>
    <t>Zvýšení bezpečnosti na přejezdech P1246 a P1248 na trati Rokycany - Nezvěstice</t>
  </si>
  <si>
    <t>ZŘ</t>
  </si>
  <si>
    <t>20221208-fin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</si>
  <si>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</si>
  <si>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</si>
  <si>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</si>
  <si>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</si>
  <si>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</si>
  <si>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</si>
  <si>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</si>
  <si>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</si>
  <si>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</si>
  <si>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</si>
  <si>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21-01-31</t>
  </si>
  <si>
    <t>PZZ přejezdu P1246 v km 19,481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</si>
  <si>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</si>
  <si>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</si>
  <si>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</si>
  <si>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</si>
  <si>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</si>
  <si>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</si>
  <si>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</si>
  <si>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</si>
  <si>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</si>
  <si>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</si>
  <si>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</si>
  <si>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</si>
  <si>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</si>
  <si>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</si>
  <si>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</si>
  <si>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</si>
  <si>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</si>
  <si>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</si>
  <si>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</si>
  <si>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</si>
  <si>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</si>
  <si>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</si>
  <si>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</si>
  <si>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</si>
  <si>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</si>
  <si>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</si>
  <si>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</si>
  <si>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</si>
  <si>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</si>
  <si>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</si>
  <si>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</si>
  <si>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</si>
  <si>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</si>
  <si>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</si>
  <si>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</si>
  <si>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</si>
  <si>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</si>
  <si>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</si>
  <si>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</si>
  <si>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</si>
  <si>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</si>
  <si>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</si>
  <si>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</si>
  <si>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</si>
  <si>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</si>
  <si>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</si>
  <si>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</si>
  <si>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</si>
  <si>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</si>
  <si>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</si>
  <si>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</si>
  <si>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</si>
  <si>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</si>
  <si>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</si>
  <si>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10*8+3*0,8+5*1,3+5*0,15+1+2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</si>
  <si>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</si>
  <si>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</si>
  <si>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</si>
  <si>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</si>
  <si>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0,35*0,8*1546+0,35*0,8*20</t>
  </si>
  <si>
    <t>6</t>
  </si>
  <si>
    <t>14173</t>
  </si>
  <si>
    <t>PROTLAČOVÁNÍ POTRUBÍ Z PLAST HMOT DN DO 200MM</t>
  </si>
  <si>
    <t>M</t>
  </si>
  <si>
    <t>OTSKP22</t>
  </si>
  <si>
    <t>Technická specifikace položky odpovídá příslušné cenové soustavě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</si>
  <si>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</si>
  <si>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</si>
  <si>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</si>
  <si>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</si>
  <si>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</si>
  <si>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</si>
  <si>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</si>
  <si>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</si>
  <si>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R17411</t>
  </si>
  <si>
    <t>ZÁSYP JAM A RÝH ZEMINOU SE ZHUTNĚNÍM</t>
  </si>
  <si>
    <t>0,35*0,7*1546+10*8+3*0,8+0,35*0,8*20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</si>
  <si>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</si>
  <si>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</si>
  <si>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</si>
  <si>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</si>
  <si>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</si>
  <si>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0,35*1546+10*2*2+0,35*0,8*20</t>
  </si>
  <si>
    <t>11</t>
  </si>
  <si>
    <t>702211</t>
  </si>
  <si>
    <t>KABELOVÁ CHRÁNIČKA ZEMNÍ DN DO 100 MM</t>
  </si>
  <si>
    <t>z výkresu č. 1003 a TZ</t>
  </si>
  <si>
    <t>12</t>
  </si>
  <si>
    <t>701004</t>
  </si>
  <si>
    <t>VYHLEDÁVACÍ MARKER ZEMNÍ</t>
  </si>
  <si>
    <t>13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</si>
  <si>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</si>
  <si>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</si>
  <si>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</si>
  <si>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</si>
  <si>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</si>
  <si>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</si>
  <si>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</si>
  <si>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</si>
  <si>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</si>
  <si>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</si>
  <si>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3*1,764+12*1,167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</si>
  <si>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</si>
  <si>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</si>
  <si>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</si>
  <si>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</si>
  <si>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24*1,167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</si>
  <si>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</si>
  <si>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</si>
  <si>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</si>
  <si>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</si>
  <si>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</si>
  <si>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</si>
  <si>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</si>
  <si>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</si>
  <si>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</si>
  <si>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19</t>
  </si>
  <si>
    <t>75A312</t>
  </si>
  <si>
    <t>KABELOVÁ FORMA (UKONČENÍ KABELŮ) PRO KABELY ZABEZPEČOVACÍ PŘES 12 PÁRŮ</t>
  </si>
  <si>
    <t>20</t>
  </si>
  <si>
    <t>75A321</t>
  </si>
  <si>
    <t>SPOJKA ROVNÁ PRO PLASTOVÉ KABELY S JÁDRY O PRŮMĚRU 1 MM2 DO 12 PÁRŮ</t>
  </si>
  <si>
    <t>21</t>
  </si>
  <si>
    <t>75A322</t>
  </si>
  <si>
    <t>SPOJKA ROVNÁ PRO PLASTOVÉ KABELY S JÁDRY O PRŮMĚRU 1 MM2 PŘES 12 PÁRŮ</t>
  </si>
  <si>
    <t>22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</si>
  <si>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</si>
  <si>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</si>
  <si>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</si>
  <si>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</si>
  <si>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</si>
  <si>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</si>
  <si>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</si>
  <si>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</si>
  <si>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24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</si>
  <si>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</si>
  <si>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</si>
  <si>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</si>
  <si>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25</t>
  </si>
  <si>
    <t>R742H12</t>
  </si>
  <si>
    <t>KABEL NN ČTYŘ- A PĚTIŽÍLOVÝ CU S PLASTOVOU IZOLACÍ OD 4 DO 16 MM2</t>
  </si>
  <si>
    <t>26</t>
  </si>
  <si>
    <t>R742I11</t>
  </si>
  <si>
    <t>KABEL NN CU OVLÁDACÍ 7-12ŽÍLOVÝ DO 2,5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</si>
  <si>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</si>
  <si>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</si>
  <si>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</si>
  <si>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</si>
  <si>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</si>
  <si>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</si>
  <si>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</si>
  <si>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742M11</t>
  </si>
  <si>
    <t>UKONČENÍ 7-12ŽÍLOVÉHO KABELU V ROZVADĚČI NEBO NA PŘÍSTROJI DO 2,5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</si>
  <si>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</si>
  <si>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</si>
  <si>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</si>
  <si>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</si>
  <si>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</si>
  <si>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</si>
  <si>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</si>
  <si>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</si>
  <si>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</si>
  <si>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</si>
  <si>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</si>
  <si>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</si>
  <si>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</si>
  <si>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744J41</t>
  </si>
  <si>
    <t>SILOVÝ KOMPLETNÍ PŘEPÍNAČ 1-0-1 TŘÍ-ČTYŘPÓLOVÝ DO 32 A</t>
  </si>
  <si>
    <t>35</t>
  </si>
  <si>
    <t>744633</t>
  </si>
  <si>
    <t>JISTIČ TŘÍPÓLOVÝ (10 KA) OD 13 DO 20 A</t>
  </si>
  <si>
    <t>36</t>
  </si>
  <si>
    <t>744613</t>
  </si>
  <si>
    <t>JISTIČ JEDNOPÓLOVÝ (10 KA) OD 13 DO 20 A</t>
  </si>
  <si>
    <t>37</t>
  </si>
  <si>
    <t>744Q21</t>
  </si>
  <si>
    <t>SVODIČ PŘEPĚTÍ TYP 1+2 (TŘÍDA B+C) 1-2 PÓLOVÝ</t>
  </si>
  <si>
    <t>38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</si>
  <si>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</si>
  <si>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</si>
  <si>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</si>
  <si>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39</t>
  </si>
  <si>
    <t>741413</t>
  </si>
  <si>
    <t>ZÁSUVKA/PŘÍVODKA PRŮMYSLOVÁ, KRYTÍ IP 44 400 V, DO 63 A</t>
  </si>
  <si>
    <t>40</t>
  </si>
  <si>
    <t>747111</t>
  </si>
  <si>
    <t>KONTROLA SILOVÝCH ROZVADĚČŮ NN, 1 POLE</t>
  </si>
  <si>
    <t>41</t>
  </si>
  <si>
    <t>747701</t>
  </si>
  <si>
    <t>DOKONČOVACÍ MONTÁŽNÍ PRÁCE NA ELEKTRICKÉM ZAŘÍZENÍ</t>
  </si>
  <si>
    <t>HOD</t>
  </si>
  <si>
    <t>42</t>
  </si>
  <si>
    <t>R741911</t>
  </si>
  <si>
    <t>UZEMŇOVACÍ VODIČ V ZEMI FEZN DO 120 MM2</t>
  </si>
  <si>
    <t>z výkresu č. 0235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</si>
  <si>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</si>
  <si>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</si>
  <si>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</si>
  <si>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</si>
  <si>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</si>
  <si>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</si>
  <si>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</si>
  <si>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</si>
  <si>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45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</si>
  <si>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</si>
  <si>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</si>
  <si>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</si>
  <si>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46</t>
  </si>
  <si>
    <t>R742P13</t>
  </si>
  <si>
    <t>PŘÍPLATEK ZA PROTAHOVÁNÍ KABELŮ KOLEKTORY</t>
  </si>
  <si>
    <t>PŘÍPLATEK ZA PROTAHOVÁNÍ KABELŮ KOLEKTORY - ZATAŽENÍ KABELŮ DO OBJEKTU NÁSTUPIŠTĚ</t>
  </si>
  <si>
    <t>47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</si>
  <si>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</si>
  <si>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</si>
  <si>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</si>
  <si>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</si>
  <si>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48</t>
  </si>
  <si>
    <t>75B421</t>
  </si>
  <si>
    <t>STOJANOVÁ ŘADA PRO 2 STOJANY - DODÁVKA</t>
  </si>
  <si>
    <t>z výkresu č. 0503 a TZ</t>
  </si>
  <si>
    <t>49</t>
  </si>
  <si>
    <t>75B427</t>
  </si>
  <si>
    <t>STOJANOVÁ ŘADA PRO 2 STOJANY - MONTÁŽ</t>
  </si>
  <si>
    <t>50</t>
  </si>
  <si>
    <t>R75B6M1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</si>
  <si>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</si>
  <si>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</si>
  <si>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51</t>
  </si>
  <si>
    <t>75B6T7</t>
  </si>
  <si>
    <t>BATERIE - MONTÁŽ</t>
  </si>
  <si>
    <t>52</t>
  </si>
  <si>
    <t>R75B633</t>
  </si>
  <si>
    <t>MĚNIČ AC/DC 230/24 S FUNKCÍ DOBÍJEČE - DODÁVKA, MONTÁŽ</t>
  </si>
  <si>
    <t>Měnič AC/DC 230/24 s funkcí dobíječe - dodávka, montáž</t>
  </si>
  <si>
    <t>53</t>
  </si>
  <si>
    <t>746771</t>
  </si>
  <si>
    <t>MĚNIČ DC/DC DO 20 A</t>
  </si>
  <si>
    <t>54</t>
  </si>
  <si>
    <t>R632650</t>
  </si>
  <si>
    <t>ZÁZNAMOVÉ ZAŘÍZENÍ - DODÁVKA A MONTÁŽ</t>
  </si>
  <si>
    <t>55</t>
  </si>
  <si>
    <t>R632648</t>
  </si>
  <si>
    <t>ZDROJ KMITAVÉHO SIGNÁLU - DODÁVKA A MONTÁŽ</t>
  </si>
  <si>
    <t>56</t>
  </si>
  <si>
    <t>R632649</t>
  </si>
  <si>
    <t>STABILIZÁTOR NAPĚTÍ - DODÁVKA A MONTÁŽ</t>
  </si>
  <si>
    <t>57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</si>
  <si>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</si>
  <si>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</si>
  <si>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</si>
  <si>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58</t>
  </si>
  <si>
    <t>75D277</t>
  </si>
  <si>
    <t>ZAŘÍZENÍ (PZZ) PRO NEVIDOMÉ - MONTÁŽ</t>
  </si>
  <si>
    <t>59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</si>
  <si>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</si>
  <si>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</si>
  <si>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</si>
  <si>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</si>
  <si>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</si>
  <si>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</si>
  <si>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</si>
  <si>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61</t>
  </si>
  <si>
    <t>75B471</t>
  </si>
  <si>
    <t>KABELOVÝ ROŠT VODOROVNÝ - DODÁVKA</t>
  </si>
  <si>
    <t>délka roštu 2m</t>
  </si>
  <si>
    <t>62</t>
  </si>
  <si>
    <t>75B477</t>
  </si>
  <si>
    <t>KABELOVÝ ROŠT VODOROVNÝ - MONTÁŽ</t>
  </si>
  <si>
    <t>63</t>
  </si>
  <si>
    <t>744121</t>
  </si>
  <si>
    <t>ROZVODNICE NN MODULÁRNÍ, MIN. IP 55, TŘÍDA IZOLACE II, DO 24 MODULŮ</t>
  </si>
  <si>
    <t>64</t>
  </si>
  <si>
    <t>R746698</t>
  </si>
  <si>
    <t>VYBAVENÍ DOMKU - NÁBYTEK - DODÁVKA A MONTÁŽ</t>
  </si>
  <si>
    <t>Zabezp.zařízení - venkovní</t>
  </si>
  <si>
    <t>65</t>
  </si>
  <si>
    <t>75D161</t>
  </si>
  <si>
    <t>RELÉOVÝ DOMEK (DO 18 M2) PREFABRIKOVANÝ, IZOLOVANÝ, S KLIMATIZACÍ A VNITŘNÍ KABELIZACÍ - DODÁVKA</t>
  </si>
  <si>
    <t>z výkresů č. 0203, 0230, 0235, 0503, 1003 a TZ</t>
  </si>
  <si>
    <t>66</t>
  </si>
  <si>
    <t>75D167</t>
  </si>
  <si>
    <t>RELÉOVÝ DOMEK (DO 18 M2) PREFABRIKOVANÝ - MONTÁŽ</t>
  </si>
  <si>
    <t>67</t>
  </si>
  <si>
    <t>R93767</t>
  </si>
  <si>
    <t>KONSTRUKCE PŘÍSTŘEŠKU ZASTÁVKY SDRUŽENÉ S RD, VČ. OPLÁŠTĚNÍ RD - DODÁVKA A MONTÁŽ</t>
  </si>
  <si>
    <t>KONSTRUKCE PŘÍSTŘEŠKU ZASTÁVKY SDRUŽENÉ S RD, VČ. OPLÁŠTĚNÍ RD - DODÁVKA A MONTÁŽ, Položka zahrnuje: - dodávku, montáž, osazení a dodávku kompletního zařízení, předepsaného zadávací dokumentací - mimostavništní a vnitrostaveništní dopravu - nezbytné zemní práce a základové konstrukce, konstrukci podlahy, střešní a plášťovou konstrukci, vč. předepsané krytiny a obkladu, předepsanou povrchovou úpravu (nátěry a pod.), vypracování výrobní dokumenace, vizualizace technického návrhu a přidružené projekční a montážní práce</t>
  </si>
  <si>
    <t>68</t>
  </si>
  <si>
    <t>744231</t>
  </si>
  <si>
    <t>KABELOVÁ SKŘÍŇ VENKOVNÍ SPOLEČNÁ PŘÍSTROJOVÁ PRO PŘEJEZDY</t>
  </si>
  <si>
    <t>z výkresů č. 0235, 0513, 1003 a TZ</t>
  </si>
  <si>
    <t>69</t>
  </si>
  <si>
    <t>R743B51</t>
  </si>
  <si>
    <t>PANEL MÍSTNÍHO OVLÁDÁNÍ</t>
  </si>
  <si>
    <t>z výkresů č. 0513, 1003 a TZ</t>
  </si>
  <si>
    <t>Dodávka a montáž skříně místního ovládání přejezdu</t>
  </si>
  <si>
    <t>70</t>
  </si>
  <si>
    <t>75IEC3</t>
  </si>
  <si>
    <t>VENKOVNÍ TELEFONNÍ OBJEKT NA OBJEKTU</t>
  </si>
  <si>
    <t>71</t>
  </si>
  <si>
    <t>75IECX</t>
  </si>
  <si>
    <t>VENKOVNÍ TELEFONNÍ OBJEKT - MONTÁŽ</t>
  </si>
  <si>
    <t>72</t>
  </si>
  <si>
    <t>R75D231</t>
  </si>
  <si>
    <t>VÝSTRAŽNÍK SE ZÁVOROU, 2 SKŘÍNĚ - DODÁVKA</t>
  </si>
  <si>
    <t>z výkresů č. 0203, 0230, 0235, 1003 a TZ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</si>
  <si>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</si>
  <si>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73</t>
  </si>
  <si>
    <t>75D237</t>
  </si>
  <si>
    <t>VÝSTRAŽNÍK SE ZÁVOROU, 2 SKŘÍNĚ - MONTÁŽ</t>
  </si>
  <si>
    <t>74</t>
  </si>
  <si>
    <t>R75D261</t>
  </si>
  <si>
    <t>PŘEJEZDNÍK - DODÁVKA</t>
  </si>
  <si>
    <t>z výkresů č. 0203, 0235, 1003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</si>
  <si>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</si>
  <si>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75</t>
  </si>
  <si>
    <t>75D267</t>
  </si>
  <si>
    <t>PŘEJEZDNÍK - MONTÁŽ</t>
  </si>
  <si>
    <t>76</t>
  </si>
  <si>
    <t>ATRAPA PŘEJEZDNÍKU - DODÁVKA A MONTÁŽ</t>
  </si>
  <si>
    <t>77</t>
  </si>
  <si>
    <t>75C721</t>
  </si>
  <si>
    <t>VZDÁLENOSTNÍ UPOZORNOVADLO, NEPROMĚNNÉ NÁVĚSTIDLO SE ZÁKLADEM - DODÁVKA</t>
  </si>
  <si>
    <t>78</t>
  </si>
  <si>
    <t>75C727</t>
  </si>
  <si>
    <t>VZDÁLENOSTNÍ UPOZORNOVADLO, NEPROMĚNNÉ NÁVĚSTIDLO SE ZÁKLADEM - MONTÁŽ</t>
  </si>
  <si>
    <t>79</t>
  </si>
  <si>
    <t>R741CCA</t>
  </si>
  <si>
    <t>PŘÍSTUPOVÁ PLOŠINA K VÝSTRAŽNÍKŮM, VČ. ZÁBRADLÍ</t>
  </si>
  <si>
    <t>z výkresů č. 0230 a TZ</t>
  </si>
  <si>
    <t>PŘÍSTUPOVÁ PLOŠINA K VÝSTRAŽNÍKŮM, VČ. ZÁBRADLÍ-dodávka, montáž</t>
  </si>
  <si>
    <t>80</t>
  </si>
  <si>
    <t>R75D167U</t>
  </si>
  <si>
    <t>STAVEBNÍ ÚPRAVY V OKOLÍ RD</t>
  </si>
  <si>
    <t>STAVEBNÍ ÚPRAVY A ZEMNÍ PRÁCE V OKOLÍ RD</t>
  </si>
  <si>
    <t>81</t>
  </si>
  <si>
    <t>75C881</t>
  </si>
  <si>
    <t>MEZIKOLEJOVÁ LANOVÁ PROPOJKA (DO 3 LAN DO DÉLKY 7 M) - DODÁVKA</t>
  </si>
  <si>
    <t>z výkresů č. 0235 a TZ</t>
  </si>
  <si>
    <t>82</t>
  </si>
  <si>
    <t>75C887</t>
  </si>
  <si>
    <t>MEZIKOLEJOVÁ LANOVÁ PROPOJKA (DO 3 LAN DO DÉLKY 7 M) - MONTÁŽ</t>
  </si>
  <si>
    <t>83</t>
  </si>
  <si>
    <t>914111</t>
  </si>
  <si>
    <t>DOPRAVNÍ ZNAČKY ZÁKLADNÍ VELIKOSTI OCELOVÉ NEREFLEXNÍ - DOD A MONTÁŽ</t>
  </si>
  <si>
    <t>D</t>
  </si>
  <si>
    <t>Demontáže</t>
  </si>
  <si>
    <t>88</t>
  </si>
  <si>
    <t>R75D218</t>
  </si>
  <si>
    <t>DEMONTÁŽ VÝSTRAŽNÉHO KŘÍŽE</t>
  </si>
  <si>
    <t>DEMONTÁŽ - výstražný kříž</t>
  </si>
  <si>
    <t>89</t>
  </si>
  <si>
    <t>R914113</t>
  </si>
  <si>
    <t>DOPRAVNÍ ZNAČKY ZÁKLADNÍ VELIKOSTI OCELOVÉ NEREFLEXNÍ - DEMONTÁŽ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</si>
  <si>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</si>
  <si>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99</t>
  </si>
  <si>
    <t>Ostatní</t>
  </si>
  <si>
    <t>114</t>
  </si>
  <si>
    <t>R29611</t>
  </si>
  <si>
    <t>OSTATNÍ POŽADAVKY - ODBORNÝ DOZOR</t>
  </si>
  <si>
    <t>Odborný dozor správce zařízení</t>
  </si>
  <si>
    <t>115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</si>
  <si>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</si>
  <si>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</si>
  <si>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</si>
  <si>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116</t>
  </si>
  <si>
    <t>7.5E+198</t>
  </si>
  <si>
    <t>PŘÍPRAVA A CELKOVÉ ZKOUŠKY PŘEJEZDOVÉHO ZABEZPEČOVACÍHO ZAŘÍZENÍ PRO JEDNU KOLEJ</t>
  </si>
  <si>
    <t>117</t>
  </si>
  <si>
    <t>R75E1C7</t>
  </si>
  <si>
    <t>PROTOKOL UTZ</t>
  </si>
  <si>
    <t>1. Položka obsahuje: – protokol autorizovanou osobou podle požadavku ČSN, včetně hodnocení 2. Položka neobsahuje: X 3. Způsob měření:</t>
  </si>
  <si>
    <t>118</t>
  </si>
  <si>
    <t>7.5E+128</t>
  </si>
  <si>
    <t>CELKOVÁ PROHLÍDKA ZAŘÍZENÍ A VYHOTOVENÍ REVIZNÍ ZPRÁVY</t>
  </si>
  <si>
    <t>119</t>
  </si>
  <si>
    <t>75E1B7</t>
  </si>
  <si>
    <t>REGULACE A ZKOUŠENÍ ZABEZPEČOVACÍHO ZAŘÍZENÍ</t>
  </si>
  <si>
    <t>120</t>
  </si>
  <si>
    <t>747703</t>
  </si>
  <si>
    <t>ZKUŠEBNÍ PROVOZ</t>
  </si>
  <si>
    <t>121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</si>
  <si>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</si>
  <si>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</si>
  <si>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</si>
  <si>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122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</si>
  <si>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</si>
  <si>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</si>
  <si>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</si>
  <si>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</si>
  <si>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</si>
  <si>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84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</si>
  <si>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</si>
  <si>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</si>
  <si>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</si>
  <si>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85</t>
  </si>
  <si>
    <t>75C917</t>
  </si>
  <si>
    <t>SNÍMAČ POČÍTAČE NÁPRAV - MONTÁŽ</t>
  </si>
  <si>
    <t>86</t>
  </si>
  <si>
    <t>R75C931</t>
  </si>
  <si>
    <t>SKŘÍŇ S POČÍTAČI NÁPRAV 8 BODŮ/4 ÚSEKY - DODÁVKA</t>
  </si>
  <si>
    <t>1. Položka obsahuje: – dodávka skříně s počítači náprav 8 BODŮ/4 ÚSEKY včetně potřebného pomocného materiálu a dopravy do staveništního skladu – dodávku skříně s počítači náprav 8 BODŮ/4 ÚSEKY do stavědlové ústředny včetně skříně podle určení a pomocného materiálu, dopravu do staveništního skladu</t>
  </si>
  <si>
    <t>87</t>
  </si>
  <si>
    <t>R75C937</t>
  </si>
  <si>
    <t>SKŘÍŇ S POČÍTAČI NÁPRAV 8 BODŮ/4 ÚSEKY - MONTÁŽ</t>
  </si>
  <si>
    <t>1. Položka obsahuje: – montáž skříně s počítači náprav 8 BODŮ/4 ÚSEKY, osazení vnitřních prvků skříně, přezkoušení – montáž skříně s počítači náprav 8 BODŮ/4 ÚSEKY se všemi pomocnými a doplňujícími pracemi a součástmi, případné použití mechanizmů, včetně dopravy ze skladu k místu montáže</t>
  </si>
  <si>
    <t>ZS</t>
  </si>
  <si>
    <t>Úprava železničního svršku</t>
  </si>
  <si>
    <t>100</t>
  </si>
  <si>
    <t>R54311</t>
  </si>
  <si>
    <t>VÝMĚNA SPOJITÁ PRAŽCŮ DŘEVĚNÝCH, UPEVNĚNÍ TUHÉ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</si>
  <si>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</si>
  <si>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101</t>
  </si>
  <si>
    <t>R5907020120</t>
  </si>
  <si>
    <t>MONTÁŽ KOLEJNICE S49 UŽITÉ</t>
  </si>
  <si>
    <t>Montáž kolejnic užitých</t>
  </si>
  <si>
    <t>102</t>
  </si>
  <si>
    <t>513550</t>
  </si>
  <si>
    <t>KOLEJOVÉ LOŽE - DOPLNĚNÍ Z KAMENIVA HRUBÉHO DRCENÉHO (ŠTĚRK)</t>
  </si>
  <si>
    <t>103</t>
  </si>
  <si>
    <t>513570</t>
  </si>
  <si>
    <t>KOLEJOVÉ LOŽE - DOPLNĚNÍ Z KAMENIVA HRUBÉHO UŽITÉHO</t>
  </si>
  <si>
    <t>104</t>
  </si>
  <si>
    <t>R542111</t>
  </si>
  <si>
    <t>SMĚROVÉ A VÝŠKOVÉ VYROVNÁNÍ KOLEJE NA PRAŽCÍCH DŘEVĚNÝCH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</si>
  <si>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</si>
  <si>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105</t>
  </si>
  <si>
    <t>R542312</t>
  </si>
  <si>
    <t>RUČNÍ ÚPRAVA KOLEJOVÉHO LOŽE</t>
  </si>
  <si>
    <t>Položka obsahuje: ÚPRAVA KOLEJOVÉHO LOŽE DO POŽADOVANÉHO PROFILU</t>
  </si>
  <si>
    <t>106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</si>
  <si>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</si>
  <si>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</si>
  <si>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</si>
  <si>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107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</si>
  <si>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</si>
  <si>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</si>
  <si>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</si>
  <si>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108</t>
  </si>
  <si>
    <t>545230</t>
  </si>
  <si>
    <t>SVAR PŘECHODOVÝ (PŘECHODOVÁ KOLEJNICE) 49 E1/OSTATNÍ</t>
  </si>
  <si>
    <t>109</t>
  </si>
  <si>
    <t>543440</t>
  </si>
  <si>
    <t>VÝMĚNA OCELOVÝCH A PLASTOVÝCH SPOJEK</t>
  </si>
  <si>
    <t>110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</si>
  <si>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</si>
  <si>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</si>
  <si>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</si>
  <si>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111</t>
  </si>
  <si>
    <t>R544100</t>
  </si>
  <si>
    <t>ZRUŠENÍ STYKU NA KOLEJI</t>
  </si>
  <si>
    <t>Položka obsahuje: ZRUŠENÍ STYKU NA KOLEJI</t>
  </si>
  <si>
    <t>112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</si>
  <si>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</si>
  <si>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</si>
  <si>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</t>
  </si>
  <si>
    <t>113</t>
  </si>
  <si>
    <t>R965125</t>
  </si>
  <si>
    <t>DEMONTÁŽ KOLEJE NA DŘEVĚNÝCH PRAŽCÍCH - ODVOZ ROZEBRANÝCH SOUČÁSTÍ NA MONTÁŽNÍ ZÁKLADNU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</si>
  <si>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</si>
  <si>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Způsob měření: Výměra je sumou součinů tun vybouraného materiálu v původním stavu a k nim příslušných jednotlivých odvozových vzdáleností v kilometrech.</t>
  </si>
  <si>
    <t xml:space="preserve">  PS 21-01-32</t>
  </si>
  <si>
    <t>PZZ přejezdu P1248 v km 20,517</t>
  </si>
  <si>
    <t>PS 21-01-32</t>
  </si>
  <si>
    <t>8*8+2*0,8+4*1,3+3*0,15</t>
  </si>
  <si>
    <t>0,35*0,8*1240+0,35*0,8*36</t>
  </si>
  <si>
    <t>141733</t>
  </si>
  <si>
    <t>PROTLAČOVÁNÍ POTRUBÍ Z PLAST HMOT DN DO 150MM</t>
  </si>
  <si>
    <t>0,35*0,7*1240+8*8+2*0,8+0,35*0,8*36</t>
  </si>
  <si>
    <t>0,35*1240+8*2*2+0,35*36</t>
  </si>
  <si>
    <t>z výkresu č. 1004 a TZ</t>
  </si>
  <si>
    <t>3*0,655+12*0,116</t>
  </si>
  <si>
    <t>z výkresu č. 0245 a TZ</t>
  </si>
  <si>
    <t>R915111</t>
  </si>
  <si>
    <t>VODOROVNÉ DOPRAVNÍ ZNAČENÍ BARVOU HLADKÉ - DODÁVKA A POKLÁDKA</t>
  </si>
  <si>
    <t>z výkresu č. 0240 a TZ</t>
  </si>
  <si>
    <t>položka zahrnuje: - dodání a pokládku nátěrového materiálu- předznačení a reflexní úpravu</t>
  </si>
  <si>
    <t>75B411</t>
  </si>
  <si>
    <t>STOJANOVÁ ŘADA PRO 1 STOJAN - DODÁVKA</t>
  </si>
  <si>
    <t>z výkresu č. 0504 a TZ</t>
  </si>
  <si>
    <t>75B417</t>
  </si>
  <si>
    <t>STOJANOVÁ ŘADA PRO 1 STOJAN - MONTÁŽ</t>
  </si>
  <si>
    <t>R75B6L1</t>
  </si>
  <si>
    <t>BEZÚDRŽBOVÁ BATERIE 24 V/150 AH - DODÁVKA</t>
  </si>
  <si>
    <t>75B569</t>
  </si>
  <si>
    <t>ÚPRAVA RELÉOVÝCH, NAPÁJECÍCH NEBO KABELOVÝCH STOJANŮ NEBO SKŘÍNÍ</t>
  </si>
  <si>
    <t>Délka roštu 2m</t>
  </si>
  <si>
    <t>R75D211</t>
  </si>
  <si>
    <t>VÝSTRAŽNÍK SE ZÁVOROU, 1 SKŘÍŇ - DODÁVKA</t>
  </si>
  <si>
    <t>z výkresů č. 0204, 0240, 0245, 1004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</si>
  <si>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</si>
  <si>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75D217</t>
  </si>
  <si>
    <t>VÝSTRAŽNÍK SE ZÁVOROU, 1 SKŘÍŇ - MONTÁŽ</t>
  </si>
  <si>
    <t>z výkresů č. 0204, 0245, 1004 a TZ</t>
  </si>
  <si>
    <t>z výkresů č. 0240 a TZ</t>
  </si>
  <si>
    <t>R75D168V</t>
  </si>
  <si>
    <t>DEMONTÁŽ VNITŘNÍHO VYBAVENÍ RD</t>
  </si>
  <si>
    <t>Položka zahrnuje odstranění, demontáž a odklizení materiálu s odvozem na předepsané místo</t>
  </si>
  <si>
    <t>75D228</t>
  </si>
  <si>
    <t>VÝSTRAŽNÍK BEZ ZÁVORY, 1 SKŘÍŇ - DEMONTÁŽ</t>
  </si>
  <si>
    <t>z výkresů č. 1004 a TZ</t>
  </si>
  <si>
    <t>75C918</t>
  </si>
  <si>
    <t>SNÍMAČ POČÍTAČE NÁPRAV - DEMONTÁŽ</t>
  </si>
  <si>
    <t>75D268</t>
  </si>
  <si>
    <t>PŘEJEZDNÍK - DEMONTÁŽ</t>
  </si>
  <si>
    <t>R742Z23</t>
  </si>
  <si>
    <t>DEMONTÁŽ KABELOVÉHO VEDENÍ</t>
  </si>
  <si>
    <t>Demontáž stávajícího kabelového vedení</t>
  </si>
  <si>
    <t>R015140</t>
  </si>
  <si>
    <t>910</t>
  </si>
  <si>
    <t>POPLATKY ZA LIKVIDACI ODPADŮ NEKONTAMINOVANÝCH - 17 01 01 BETON Z DEMOLIC OBJEKTŮ, ZÁKLADŮ TV, VČETNĚ DOPRAVY</t>
  </si>
  <si>
    <t>R015310</t>
  </si>
  <si>
    <t>917</t>
  </si>
  <si>
    <t>POPLATKY ZA LIKVIDACŮ ODPADŮ NEKONTAMINOVANÝCH - 16 02 14 ELEKTROŠROT (VYŘAZENÁ EL. ZAŘÍZENÍ A PŘÍSTR. - AL, CU A VZ. KOVY), VČETNĚ DOPRAVY</t>
  </si>
  <si>
    <t>7.50E+198</t>
  </si>
  <si>
    <t>7.50E+128</t>
  </si>
  <si>
    <t>R543141</t>
  </si>
  <si>
    <t>VÝMĚNA SPOJITÁ PRAŽCŮ BETONOVÝCH UŽITÝCH, UPEVNĚNÍ TUHÉ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</si>
  <si>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</si>
  <si>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</si>
  <si>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</t>
  </si>
  <si>
    <t>R965115</t>
  </si>
  <si>
    <t>DEMONTÁŽ KOLEJE NA BETONOVÝCH PRAŽCÍCH - ODVOZ NA MONTÁŽNÍ ZÁKLADNU</t>
  </si>
  <si>
    <t>D.2</t>
  </si>
  <si>
    <t>Železniční sdělovací zařízení</t>
  </si>
  <si>
    <t xml:space="preserve">  PS 21-02-11</t>
  </si>
  <si>
    <t>Sdělovací zařízení, místní kabelizace</t>
  </si>
  <si>
    <t>PS 21-02-11</t>
  </si>
  <si>
    <t>R75I222</t>
  </si>
  <si>
    <t>KABEL ZEMNÍ DVOUPLÁŠŤOVÝ BEZ PANCÍŘE PRŮMĚRU ŽÍLY 0,8 MM DO 25XN</t>
  </si>
  <si>
    <t>KMČTYŘKA</t>
  </si>
  <si>
    <t>10*1,976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</si>
  <si>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</si>
  <si>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75I22X</t>
  </si>
  <si>
    <t>KABEL ZEMNÍ DVOUPLÁŠŤOVÝ BEZ PANCÍŘE PRŮMĚRU ŽÍLY 0,8 MM - MONTÁŽ</t>
  </si>
  <si>
    <t>z výkresu č. 1000 a TZ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</si>
  <si>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</si>
  <si>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</si>
  <si>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</si>
  <si>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</si>
  <si>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</si>
  <si>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</si>
  <si>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</si>
  <si>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</si>
  <si>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</si>
  <si>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</si>
  <si>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</si>
  <si>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</si>
  <si>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</si>
  <si>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R75IA51</t>
  </si>
  <si>
    <t>OPTOTRUBKOVÁ KONCOVKA PRŮMĚRU DO 40 MM</t>
  </si>
  <si>
    <t>75IA5X</t>
  </si>
  <si>
    <t>OPTOTRUBKOVÁ KONCOVKA - MONTÁŽ</t>
  </si>
  <si>
    <t>R75IA61</t>
  </si>
  <si>
    <t>OPTOTRUBKOVÁ KONCOVKA S VENTILKEM PRŮMĚRU DO 40 MM</t>
  </si>
  <si>
    <t>75IA6X</t>
  </si>
  <si>
    <t>OPTOTRUBKOVÁ KONCOVKA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</si>
  <si>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</si>
  <si>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</si>
  <si>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</si>
  <si>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</si>
  <si>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</si>
  <si>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</si>
  <si>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</si>
  <si>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PŘÍPLATEK ZA PROTAHOVÁNÍ KABELŮ A CHRÁNIČEK KOLEKTORY</t>
  </si>
  <si>
    <t>PŘÍPLATEK ZA PROTAHOVÁNÍ KABELŮ A CHRÁNIČEK KOLEKTORY - ZATAŽENÍ DO OBJEKTU NÁSTUPIŠTĚ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</si>
  <si>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</si>
  <si>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</si>
  <si>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</si>
  <si>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</si>
  <si>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</si>
  <si>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</si>
  <si>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</si>
  <si>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</si>
  <si>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</si>
  <si>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</si>
  <si>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</si>
  <si>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</si>
  <si>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</si>
  <si>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</si>
  <si>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</si>
  <si>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</si>
  <si>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</si>
  <si>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</si>
  <si>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</si>
  <si>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</si>
  <si>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</si>
  <si>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</si>
  <si>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</si>
  <si>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</si>
  <si>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</si>
  <si>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</si>
  <si>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</si>
  <si>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</si>
  <si>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</si>
  <si>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</si>
  <si>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</si>
  <si>
    <t>E.1.8</t>
  </si>
  <si>
    <t>Pozemní komunikace</t>
  </si>
  <si>
    <t xml:space="preserve">  SO 21-30-01</t>
  </si>
  <si>
    <t>Úprava sjezdu z pozemní komunikace</t>
  </si>
  <si>
    <t>SO 21-30-01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</si>
  <si>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</si>
  <si>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</si>
  <si>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</si>
  <si>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</si>
  <si>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R56460</t>
  </si>
  <si>
    <t>VOZOVKOVÉ VRSTVY Z PENETRAČNÍHO MAKADAMU</t>
  </si>
  <si>
    <t>- dodání kameniva předepsané kvality a zrnitosti - dodání asfaltového pojiva (asfalt silniční ropný, emulze asfaltová kationaktivní) - rozprostření kamenné kostry v předepsané tloušťce, prolití kostry asfaltem distributorem, rozprostření a zavibrování výp</t>
  </si>
  <si>
    <t>R572741</t>
  </si>
  <si>
    <t>DVOUVRSTVÝ ASFALTOVÝ NÁTĚR DO 2,0KG/M2</t>
  </si>
  <si>
    <t>z výkresu č. 2_0231 a TZ</t>
  </si>
  <si>
    <t>dodání všech předepsaných materiálů pro nátěry v předepsaném množství - provedení dle předepsaného technologického předpisu - zřízení vrstvy bez rozlišení šířky, pokládání vrstvy po etapách - úpravu napojení, ukončení</t>
  </si>
  <si>
    <t>919112</t>
  </si>
  <si>
    <t>ŘEZÁNÍ ASFALTOVÉHO KRYTU VOZOVEK TL DO 100MM</t>
  </si>
  <si>
    <t>931322</t>
  </si>
  <si>
    <t>TĚSNĚNÍ DILATAČ SPAR ASF ZÁLIVKOU MODIFIK PRŮŘ DO 200MM2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</si>
  <si>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</si>
  <si>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</si>
  <si>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</si>
  <si>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</si>
  <si>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</t>
  </si>
  <si>
    <t>917224</t>
  </si>
  <si>
    <t>SILNIČNÍ A CHODNÍKOVÉ OBRUBY Z BETONOVÝCH OBRUBNÍKŮ ŠÍŘ 150MM</t>
  </si>
  <si>
    <t>R9183B2</t>
  </si>
  <si>
    <t>PROPUSTY Z TRUB DN 400MM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</si>
  <si>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</si>
  <si>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</si>
  <si>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</si>
  <si>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</si>
  <si>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9181B5</t>
  </si>
  <si>
    <t>ČELA PROPUSTU Z TRUB DN DO 400MM Z BETONU DO C 30/37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</si>
  <si>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</si>
  <si>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</si>
  <si>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</si>
  <si>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R899524</t>
  </si>
  <si>
    <t>OBETONOVÁNÍ POTRUBÍ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</si>
  <si>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</si>
  <si>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R17310</t>
  </si>
  <si>
    <t>ZEMNÍ KRAJNICE A DOSYPÁVKY SE ZHUTNĚNÍM</t>
  </si>
  <si>
    <t>- dodání kameniva předepsané kvality a zrnitosti  
- rozprostření a zhutnění vrstvy v předepsané tloušťce  
- zřízení vrstvy bez rozlišení šířky, pokládání vrstvy po etapách</t>
  </si>
  <si>
    <t>R18214A</t>
  </si>
  <si>
    <t>TERÉNNÍ ÚPRAVY, REPROFILACE PŘÍKOPU</t>
  </si>
  <si>
    <t>položka zahrnuje úpravu terénu do požadovaného profilu</t>
  </si>
  <si>
    <t>R18214</t>
  </si>
  <si>
    <t>TERÉNNÍ ÚPRAVY</t>
  </si>
  <si>
    <t>18331</t>
  </si>
  <si>
    <t>SADOVNICKÉ OBDĚLÁNÍ PŮDY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</si>
  <si>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</si>
  <si>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</si>
  <si>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</si>
  <si>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R451313</t>
  </si>
  <si>
    <t>PODKLADNÍ A VÝPLŇOVÉ VRSTVY Z PROSTÉHO BETONU C12/15</t>
  </si>
  <si>
    <t>R451314</t>
  </si>
  <si>
    <t>PODKLADNÍ A VÝPLŇOVÉ VRSTVY Z PROSTÉHO BETONU C20/25</t>
  </si>
  <si>
    <t>R272324</t>
  </si>
  <si>
    <t>PODKLADNÍ A VÝPLŇOVÉ VRSTVY ZE ŽELEZOBETONU DO C25/30, VČ. VÝZTUŽE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</si>
  <si>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</si>
  <si>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</si>
  <si>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</si>
  <si>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</si>
  <si>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</t>
  </si>
  <si>
    <t>ZÁKLADY Z PROSTÉHO BETONU</t>
  </si>
  <si>
    <t>R348171</t>
  </si>
  <si>
    <t>ZÁBRADLÍ Z DÍLCŮ KOVOVÝCH S NÁTĚREM</t>
  </si>
  <si>
    <t>KG</t>
  </si>
  <si>
    <t>.-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 - zřízení  montážních  a  dilatačních  spojů, 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                              - výplň, těsnění a tmelení spar a spojů, - všechny druhy ocelového kotvení, - dílenskou přejímku a montážní prohlídku, včetně požadovaných dokladů, - zřízení kotevních otvorů , nejsou-li částí jiné konstrukce, - osazení kotvení nebo přímo částí konstrukce do podpůrné konstrukce nebo do zeminy, -  - veškeré druhy protikorozní ochrany a nátěry konstrukcí, - zvláštní spojovací prostředky, rozebíratelnost konstrukce, - ochranná opatření před účinky bludných proudů - ochranu před přepětím.</t>
  </si>
  <si>
    <t>R91228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</si>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</sst>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478</v>
      </c>
      <c s="12" t="s">
        <v>479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540</v>
      </c>
      <c s="12" t="s">
        <v>541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542</v>
      </c>
      <c s="12" t="s">
        <v>543</v>
      </c>
      <c s="14">
        <f>'PS 21-02-11'!K8+'PS 21-02-11'!M8</f>
      </c>
      <c s="14">
        <f>C14*0.21</f>
      </c>
      <c s="14">
        <f>C14+D14</f>
      </c>
      <c s="13">
        <f>'PS 21-02-11'!T7</f>
      </c>
    </row>
    <row r="15" spans="1:6" ht="12.75">
      <c r="A15" s="11" t="s">
        <v>583</v>
      </c>
      <c s="12" t="s">
        <v>584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585</v>
      </c>
      <c s="12" t="s">
        <v>586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614</v>
      </c>
      <c s="12" t="s">
        <v>615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616</v>
      </c>
      <c s="12" t="s">
        <v>617</v>
      </c>
      <c s="14">
        <f>'SO 21-30-01'!K8+'SO 21-30-01'!M8</f>
      </c>
      <c s="14">
        <f>C18*0.21</f>
      </c>
      <c s="14">
        <f>C18+D18</f>
      </c>
      <c s="13">
        <f>'SO 21-30-01'!T7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COUNTIFS(L8:L465,"=0",A8:A465,"P")+COUNTIFS(L8:L465,"",A8:A465,"P")+SUM(Q8:Q465)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0+J9+J62+J199+J268+J345+J358+J395+J412</f>
      </c>
      <c s="29">
        <f>0+K9+K62+K199+K268+K345+K358+K395+K412</f>
      </c>
      <c s="29">
        <f>0+L9+L62+L199+L268+L345+L358+L395+L412</f>
      </c>
      <c s="29">
        <f>0+M9+M62+M199+M268+M345+M358+M395+M412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1.546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92.65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71</v>
      </c>
      <c s="37">
        <v>438.48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77</v>
      </c>
    </row>
    <row r="29" spans="1:5" ht="216.75">
      <c r="A29" t="s">
        <v>58</v>
      </c>
      <c r="E29" s="39" t="s">
        <v>73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1546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1546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466.77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94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586.7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112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128.72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0+L63+L67+L71+L75+L79+L83+L87+L91+L95+L99+L103+L107+L111+L115+L119+L123+L127+L131+L135+L139+L143+L147+L151+L155+L159+L163+L167+L171+L175+L179+L183+L187+L191+L195</f>
      </c>
      <c s="32">
        <f>0+M63+M67+M71+M75+M79+M83+M87+M91+M95+M99+M103+M107+M111+M115+M119+M123+M127+M131+M135+M139+M143+M147+M151+M155+M159+M163+M167+M171+M175+M179+M183+M187+M191+M195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19.296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119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118</v>
      </c>
      <c s="37">
        <v>28.008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25.5">
      <c r="A70" t="s">
        <v>58</v>
      </c>
      <c r="E70" s="39" t="s">
        <v>120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118</v>
      </c>
      <c s="37">
        <v>19.296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119</v>
      </c>
    </row>
    <row r="74" spans="1:5" ht="12.75">
      <c r="A74" t="s">
        <v>58</v>
      </c>
      <c r="E74" s="39" t="s">
        <v>83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118</v>
      </c>
      <c s="37">
        <v>28.008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83</v>
      </c>
    </row>
    <row r="79" spans="1:16" ht="25.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62</v>
      </c>
      <c s="37">
        <v>16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104</v>
      </c>
    </row>
    <row r="82" spans="1:5" ht="12.75">
      <c r="A82" t="s">
        <v>58</v>
      </c>
      <c r="E82" s="39" t="s">
        <v>83</v>
      </c>
    </row>
    <row r="83" spans="1:16" ht="25.5">
      <c r="A83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62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82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104</v>
      </c>
    </row>
    <row r="86" spans="1:5" ht="12.75">
      <c r="A86" t="s">
        <v>58</v>
      </c>
      <c r="E86" s="39" t="s">
        <v>83</v>
      </c>
    </row>
    <row r="87" spans="1:16" ht="25.5">
      <c r="A87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104</v>
      </c>
    </row>
    <row r="90" spans="1:5" ht="12.75">
      <c r="A90" t="s">
        <v>58</v>
      </c>
      <c r="E90" s="39" t="s">
        <v>83</v>
      </c>
    </row>
    <row r="91" spans="1:16" ht="25.5">
      <c r="A91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104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146</v>
      </c>
      <c s="37">
        <v>123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38.25">
      <c r="A98" t="s">
        <v>58</v>
      </c>
      <c r="E98" s="39" t="s">
        <v>147</v>
      </c>
    </row>
    <row r="99" spans="1:16" ht="12.75">
      <c r="A99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146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38.25">
      <c r="A102" t="s">
        <v>58</v>
      </c>
      <c r="E102" s="39" t="s">
        <v>151</v>
      </c>
    </row>
    <row r="103" spans="1:16" ht="12.75">
      <c r="A103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104</v>
      </c>
    </row>
    <row r="106" spans="1:5" ht="38.25">
      <c r="A106" t="s">
        <v>58</v>
      </c>
      <c r="E106" s="39" t="s">
        <v>155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81</v>
      </c>
      <c s="37">
        <v>62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104</v>
      </c>
    </row>
    <row r="110" spans="1:5" ht="38.25">
      <c r="A110" t="s">
        <v>58</v>
      </c>
      <c r="E110" s="39" t="s">
        <v>155</v>
      </c>
    </row>
    <row r="111" spans="1:16" ht="12.75">
      <c r="A111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81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104</v>
      </c>
    </row>
    <row r="114" spans="1:5" ht="38.25">
      <c r="A114" t="s">
        <v>58</v>
      </c>
      <c r="E114" s="39" t="s">
        <v>155</v>
      </c>
    </row>
    <row r="115" spans="1:16" ht="25.5">
      <c r="A115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104</v>
      </c>
    </row>
    <row r="118" spans="1:5" ht="12.75">
      <c r="A118" t="s">
        <v>58</v>
      </c>
      <c r="E118" s="39" t="s">
        <v>83</v>
      </c>
    </row>
    <row r="119" spans="1:16" ht="25.5">
      <c r="A11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104</v>
      </c>
    </row>
    <row r="122" spans="1:5" ht="12.75">
      <c r="A122" t="s">
        <v>58</v>
      </c>
      <c r="E122" s="39" t="s">
        <v>83</v>
      </c>
    </row>
    <row r="123" spans="1:16" ht="25.5">
      <c r="A12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104</v>
      </c>
    </row>
    <row r="126" spans="1:5" ht="12.75">
      <c r="A126" t="s">
        <v>58</v>
      </c>
      <c r="E126" s="39" t="s">
        <v>83</v>
      </c>
    </row>
    <row r="127" spans="1:16" ht="12.75">
      <c r="A12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83</v>
      </c>
    </row>
    <row r="131" spans="1:16" ht="12.75">
      <c r="A131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83</v>
      </c>
    </row>
    <row r="135" spans="1:16" ht="12.75">
      <c r="A135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63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83</v>
      </c>
    </row>
    <row r="139" spans="1:16" ht="12.7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11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83</v>
      </c>
    </row>
    <row r="143" spans="1:16" ht="12.75">
      <c r="A143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83</v>
      </c>
    </row>
    <row r="147" spans="1:16" ht="12.75">
      <c r="A14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83</v>
      </c>
    </row>
    <row r="151" spans="1:16" ht="12.75">
      <c r="A151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83</v>
      </c>
    </row>
    <row r="155" spans="1:16" ht="12.75">
      <c r="A155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83</v>
      </c>
    </row>
    <row r="159" spans="1:16" ht="12.75">
      <c r="A159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38.25">
      <c r="A162" t="s">
        <v>58</v>
      </c>
      <c r="E162" s="39" t="s">
        <v>198</v>
      </c>
    </row>
    <row r="163" spans="1:16" ht="12.75">
      <c r="A163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83</v>
      </c>
    </row>
    <row r="167" spans="1:16" ht="12.75">
      <c r="A167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83</v>
      </c>
    </row>
    <row r="171" spans="1:16" ht="12.75">
      <c r="A171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208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83</v>
      </c>
    </row>
    <row r="175" spans="1:16" ht="12.75">
      <c r="A175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81</v>
      </c>
      <c s="37">
        <v>54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212</v>
      </c>
    </row>
    <row r="178" spans="1:5" ht="51">
      <c r="A178" t="s">
        <v>58</v>
      </c>
      <c r="E178" s="39" t="s">
        <v>213</v>
      </c>
    </row>
    <row r="179" spans="1:16" ht="12.75">
      <c r="A179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14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212</v>
      </c>
    </row>
    <row r="182" spans="1:5" ht="12.75">
      <c r="A182" t="s">
        <v>58</v>
      </c>
      <c r="E182" s="39" t="s">
        <v>83</v>
      </c>
    </row>
    <row r="183" spans="1:16" ht="25.5">
      <c r="A183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81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51">
      <c r="A186" t="s">
        <v>58</v>
      </c>
      <c r="E186" s="39" t="s">
        <v>220</v>
      </c>
    </row>
    <row r="187" spans="1:16" ht="25.5">
      <c r="A187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81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38.25">
      <c r="A190" t="s">
        <v>58</v>
      </c>
      <c r="E190" s="39" t="s">
        <v>224</v>
      </c>
    </row>
    <row r="191" spans="1:16" ht="12.75">
      <c r="A191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66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228</v>
      </c>
    </row>
    <row r="195" spans="1:16" ht="12.75">
      <c r="A195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232</v>
      </c>
    </row>
    <row r="199" spans="1:13" ht="12.75">
      <c r="A199" t="s">
        <v>46</v>
      </c>
      <c r="C199" s="31" t="s">
        <v>26</v>
      </c>
      <c r="E199" s="33" t="s">
        <v>233</v>
      </c>
      <c r="J199" s="32">
        <f>0</f>
      </c>
      <c s="32">
        <f>0</f>
      </c>
      <c s="32">
        <f>0+L200+L204+L208+L212+L216+L220+L224+L228+L232+L236+L240+L244+L248+L252+L256+L260+L264</f>
      </c>
      <c s="32">
        <f>0+M200+M204+M208+M212+M216+M220+M224+M228+M232+M236+M240+M244+M248+M252+M256+M260+M264</f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237</v>
      </c>
    </row>
    <row r="203" spans="1:5" ht="12.75">
      <c r="A203" t="s">
        <v>58</v>
      </c>
      <c r="E203" s="39" t="s">
        <v>83</v>
      </c>
    </row>
    <row r="204" spans="1:16" ht="12.75">
      <c r="A204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237</v>
      </c>
    </row>
    <row r="207" spans="1:5" ht="12.75">
      <c r="A207" t="s">
        <v>58</v>
      </c>
      <c r="E207" s="39" t="s">
        <v>83</v>
      </c>
    </row>
    <row r="208" spans="1:16" ht="12.75">
      <c r="A208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237</v>
      </c>
    </row>
    <row r="211" spans="1:5" ht="51">
      <c r="A211" t="s">
        <v>58</v>
      </c>
      <c r="E211" s="39" t="s">
        <v>244</v>
      </c>
    </row>
    <row r="212" spans="1:16" ht="12.75">
      <c r="A212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82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237</v>
      </c>
    </row>
    <row r="215" spans="1:5" ht="12.75">
      <c r="A215" t="s">
        <v>58</v>
      </c>
      <c r="E215" s="39" t="s">
        <v>83</v>
      </c>
    </row>
    <row r="216" spans="1:16" ht="12.75">
      <c r="A216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237</v>
      </c>
    </row>
    <row r="219" spans="1:5" ht="12.75">
      <c r="A219" t="s">
        <v>58</v>
      </c>
      <c r="E219" s="39" t="s">
        <v>251</v>
      </c>
    </row>
    <row r="220" spans="1:16" ht="12.75">
      <c r="A220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82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237</v>
      </c>
    </row>
    <row r="223" spans="1:5" ht="12.75">
      <c r="A223" t="s">
        <v>58</v>
      </c>
      <c r="E223" s="39" t="s">
        <v>83</v>
      </c>
    </row>
    <row r="224" spans="1:16" ht="12.75">
      <c r="A224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237</v>
      </c>
    </row>
    <row r="227" spans="1:5" ht="12.75">
      <c r="A227" t="s">
        <v>58</v>
      </c>
      <c r="E227" s="39" t="s">
        <v>257</v>
      </c>
    </row>
    <row r="228" spans="1:16" ht="12.75">
      <c r="A228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237</v>
      </c>
    </row>
    <row r="231" spans="1:5" ht="12.75">
      <c r="A231" t="s">
        <v>58</v>
      </c>
      <c r="E231" s="39" t="s">
        <v>260</v>
      </c>
    </row>
    <row r="232" spans="1:16" ht="12.75">
      <c r="A232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237</v>
      </c>
    </row>
    <row r="235" spans="1:5" ht="12.75">
      <c r="A235" t="s">
        <v>58</v>
      </c>
      <c r="E235" s="39" t="s">
        <v>263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237</v>
      </c>
    </row>
    <row r="239" spans="1:5" ht="51">
      <c r="A239" t="s">
        <v>58</v>
      </c>
      <c r="E239" s="39" t="s">
        <v>267</v>
      </c>
    </row>
    <row r="240" spans="1:16" ht="12.75">
      <c r="A240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82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237</v>
      </c>
    </row>
    <row r="243" spans="1:5" ht="12.75">
      <c r="A243" t="s">
        <v>58</v>
      </c>
      <c r="E243" s="39" t="s">
        <v>83</v>
      </c>
    </row>
    <row r="244" spans="1:16" ht="12.75">
      <c r="A244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237</v>
      </c>
    </row>
    <row r="247" spans="1:5" ht="63.75">
      <c r="A247" t="s">
        <v>58</v>
      </c>
      <c r="E247" s="39" t="s">
        <v>274</v>
      </c>
    </row>
    <row r="248" spans="1:16" ht="12.75">
      <c r="A248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237</v>
      </c>
    </row>
    <row r="251" spans="1:5" ht="63.75">
      <c r="A251" t="s">
        <v>58</v>
      </c>
      <c r="E251" s="39" t="s">
        <v>278</v>
      </c>
    </row>
    <row r="252" spans="1:16" ht="12.75">
      <c r="A252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82</v>
      </c>
      <c>
        <f>(M252*21)/100</f>
      </c>
      <c t="s">
        <v>27</v>
      </c>
    </row>
    <row r="253" spans="1:5" ht="12.75">
      <c r="A253" s="35" t="s">
        <v>54</v>
      </c>
      <c r="E253" s="39" t="s">
        <v>282</v>
      </c>
    </row>
    <row r="254" spans="1:5" ht="12.75">
      <c r="A254" s="35" t="s">
        <v>56</v>
      </c>
      <c r="E254" s="40" t="s">
        <v>237</v>
      </c>
    </row>
    <row r="255" spans="1:5" ht="12.75">
      <c r="A255" t="s">
        <v>58</v>
      </c>
      <c r="E255" s="39" t="s">
        <v>83</v>
      </c>
    </row>
    <row r="256" spans="1:16" ht="12.75">
      <c r="A256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82</v>
      </c>
      <c>
        <f>(M256*21)/100</f>
      </c>
      <c t="s">
        <v>27</v>
      </c>
    </row>
    <row r="257" spans="1:5" ht="12.75">
      <c r="A257" s="35" t="s">
        <v>54</v>
      </c>
      <c r="E257" s="39" t="s">
        <v>282</v>
      </c>
    </row>
    <row r="258" spans="1:5" ht="12.75">
      <c r="A258" s="35" t="s">
        <v>56</v>
      </c>
      <c r="E258" s="40" t="s">
        <v>237</v>
      </c>
    </row>
    <row r="259" spans="1:5" ht="12.75">
      <c r="A259" t="s">
        <v>58</v>
      </c>
      <c r="E259" s="39" t="s">
        <v>83</v>
      </c>
    </row>
    <row r="260" spans="1:16" ht="12.75">
      <c r="A260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82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237</v>
      </c>
    </row>
    <row r="263" spans="1:5" ht="12.75">
      <c r="A263" t="s">
        <v>58</v>
      </c>
      <c r="E263" s="39" t="s">
        <v>83</v>
      </c>
    </row>
    <row r="264" spans="1:16" ht="12.75">
      <c r="A264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237</v>
      </c>
    </row>
    <row r="267" spans="1:5" ht="12.75">
      <c r="A267" t="s">
        <v>58</v>
      </c>
      <c r="E267" s="39" t="s">
        <v>291</v>
      </c>
    </row>
    <row r="268" spans="1:13" ht="12.75">
      <c r="A268" t="s">
        <v>46</v>
      </c>
      <c r="C268" s="31" t="s">
        <v>68</v>
      </c>
      <c r="E268" s="33" t="s">
        <v>292</v>
      </c>
      <c r="J268" s="32">
        <f>0</f>
      </c>
      <c s="32">
        <f>0</f>
      </c>
      <c s="32">
        <f>0+L269+L273+L277+L281+L285+L289+L293+L297+L301+L305+L309+L313+L317+L321+L325+L329+L333+L337+L341</f>
      </c>
      <c s="32">
        <f>0+M269+M273+M277+M281+M285+M289+M293+M297+M301+M305+M309+M313+M317+M321+M325+M329+M333+M337+M341</f>
      </c>
    </row>
    <row r="269" spans="1:16" ht="25.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82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296</v>
      </c>
    </row>
    <row r="272" spans="1:5" ht="12.75">
      <c r="A272" t="s">
        <v>58</v>
      </c>
      <c r="E272" s="39" t="s">
        <v>83</v>
      </c>
    </row>
    <row r="273" spans="1:16" ht="12.75">
      <c r="A273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82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296</v>
      </c>
    </row>
    <row r="276" spans="1:5" ht="12.75">
      <c r="A276" t="s">
        <v>58</v>
      </c>
      <c r="E276" s="39" t="s">
        <v>83</v>
      </c>
    </row>
    <row r="277" spans="1:16" ht="25.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66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57</v>
      </c>
    </row>
    <row r="280" spans="1:5" ht="89.25">
      <c r="A280" t="s">
        <v>58</v>
      </c>
      <c r="E280" s="39" t="s">
        <v>303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82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307</v>
      </c>
    </row>
    <row r="284" spans="1:5" ht="12.75">
      <c r="A284" t="s">
        <v>58</v>
      </c>
      <c r="E284" s="39" t="s">
        <v>83</v>
      </c>
    </row>
    <row r="285" spans="1:16" ht="12.75">
      <c r="A285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311</v>
      </c>
    </row>
    <row r="288" spans="1:5" ht="12.75">
      <c r="A288" t="s">
        <v>58</v>
      </c>
      <c r="E288" s="39" t="s">
        <v>312</v>
      </c>
    </row>
    <row r="289" spans="1:16" ht="12.75">
      <c r="A289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82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311</v>
      </c>
    </row>
    <row r="292" spans="1:5" ht="12.75">
      <c r="A292" t="s">
        <v>58</v>
      </c>
      <c r="E292" s="39" t="s">
        <v>83</v>
      </c>
    </row>
    <row r="293" spans="1:16" ht="12.75">
      <c r="A293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82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311</v>
      </c>
    </row>
    <row r="296" spans="1:5" ht="12.75">
      <c r="A296" t="s">
        <v>58</v>
      </c>
      <c r="E296" s="39" t="s">
        <v>83</v>
      </c>
    </row>
    <row r="297" spans="1:16" ht="12.75">
      <c r="A297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322</v>
      </c>
    </row>
    <row r="300" spans="1:5" ht="51">
      <c r="A300" t="s">
        <v>58</v>
      </c>
      <c r="E300" s="39" t="s">
        <v>323</v>
      </c>
    </row>
    <row r="301" spans="1:16" ht="12.75">
      <c r="A301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82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322</v>
      </c>
    </row>
    <row r="304" spans="1:5" ht="12.75">
      <c r="A304" t="s">
        <v>58</v>
      </c>
      <c r="E304" s="39" t="s">
        <v>83</v>
      </c>
    </row>
    <row r="305" spans="1:16" ht="12.75">
      <c r="A305" t="s">
        <v>49</v>
      </c>
      <c s="34" t="s">
        <v>327</v>
      </c>
      <c s="34" t="s">
        <v>328</v>
      </c>
      <c s="35" t="s">
        <v>101</v>
      </c>
      <c s="6" t="s">
        <v>329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330</v>
      </c>
    </row>
    <row r="308" spans="1:5" ht="51">
      <c r="A308" t="s">
        <v>58</v>
      </c>
      <c r="E308" s="39" t="s">
        <v>331</v>
      </c>
    </row>
    <row r="309" spans="1:16" ht="12.75">
      <c r="A309" t="s">
        <v>49</v>
      </c>
      <c s="34" t="s">
        <v>332</v>
      </c>
      <c s="34" t="s">
        <v>333</v>
      </c>
      <c s="35" t="s">
        <v>47</v>
      </c>
      <c s="6" t="s">
        <v>334</v>
      </c>
      <c s="36" t="s">
        <v>62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82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330</v>
      </c>
    </row>
    <row r="312" spans="1:5" ht="12.75">
      <c r="A312" t="s">
        <v>58</v>
      </c>
      <c r="E312" s="39" t="s">
        <v>83</v>
      </c>
    </row>
    <row r="313" spans="1:16" ht="12.75">
      <c r="A313" t="s">
        <v>49</v>
      </c>
      <c s="34" t="s">
        <v>335</v>
      </c>
      <c s="34" t="s">
        <v>328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330</v>
      </c>
    </row>
    <row r="316" spans="1:5" ht="12.75">
      <c r="A316" t="s">
        <v>58</v>
      </c>
      <c r="E316" s="39" t="s">
        <v>336</v>
      </c>
    </row>
    <row r="317" spans="1:16" ht="25.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82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83</v>
      </c>
    </row>
    <row r="325" spans="1:16" ht="12.75">
      <c r="A325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346</v>
      </c>
    </row>
    <row r="328" spans="1:5" ht="12.75">
      <c r="A328" t="s">
        <v>58</v>
      </c>
      <c r="E328" s="39" t="s">
        <v>347</v>
      </c>
    </row>
    <row r="329" spans="1:16" ht="12.75">
      <c r="A329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346</v>
      </c>
    </row>
    <row r="332" spans="1:5" ht="12.75">
      <c r="A332" t="s">
        <v>58</v>
      </c>
      <c r="E332" s="39" t="s">
        <v>351</v>
      </c>
    </row>
    <row r="333" spans="1:16" ht="12.75">
      <c r="A333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62</v>
      </c>
      <c s="37">
        <v>12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82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355</v>
      </c>
    </row>
    <row r="336" spans="1:5" ht="12.75">
      <c r="A336" t="s">
        <v>58</v>
      </c>
      <c r="E336" s="39" t="s">
        <v>83</v>
      </c>
    </row>
    <row r="337" spans="1:16" ht="12.75">
      <c r="A337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12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355</v>
      </c>
    </row>
    <row r="340" spans="1:5" ht="12.75">
      <c r="A340" t="s">
        <v>58</v>
      </c>
      <c r="E340" s="39" t="s">
        <v>83</v>
      </c>
    </row>
    <row r="341" spans="1:16" ht="25.5">
      <c r="A341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3" ht="12.75">
      <c r="A345" t="s">
        <v>46</v>
      </c>
      <c r="C345" s="31" t="s">
        <v>362</v>
      </c>
      <c r="E345" s="33" t="s">
        <v>363</v>
      </c>
      <c r="J345" s="32">
        <f>0</f>
      </c>
      <c s="32">
        <f>0</f>
      </c>
      <c s="32">
        <f>0+L346+L350+L354</f>
      </c>
      <c s="32">
        <f>0+M346+M350+M354</f>
      </c>
    </row>
    <row r="346" spans="1:16" ht="12.75">
      <c r="A346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367</v>
      </c>
    </row>
    <row r="350" spans="1:16" ht="25.5">
      <c r="A350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57</v>
      </c>
    </row>
    <row r="353" spans="1:5" ht="165.75">
      <c r="A353" t="s">
        <v>58</v>
      </c>
      <c r="E353" s="39" t="s">
        <v>371</v>
      </c>
    </row>
    <row r="354" spans="1:16" ht="12.75">
      <c r="A354" t="s">
        <v>49</v>
      </c>
      <c s="34" t="s">
        <v>372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232</v>
      </c>
    </row>
    <row r="358" spans="1:13" ht="12.75">
      <c r="A358" t="s">
        <v>46</v>
      </c>
      <c r="C358" s="31" t="s">
        <v>20</v>
      </c>
      <c r="E358" s="33" t="s">
        <v>373</v>
      </c>
      <c r="J358" s="32">
        <f>0</f>
      </c>
      <c s="32">
        <f>0</f>
      </c>
      <c s="32">
        <f>0+L359+L363+L367+L371+L375+L379+L383+L387+L391</f>
      </c>
      <c s="32">
        <f>0+M359+M363+M367+M371+M375+M379+M383+M387+M391</f>
      </c>
    </row>
    <row r="359" spans="1:16" ht="12.75">
      <c r="A359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208</v>
      </c>
      <c s="37">
        <v>84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377</v>
      </c>
    </row>
    <row r="363" spans="1:16" ht="12.75">
      <c r="A363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57</v>
      </c>
    </row>
    <row r="366" spans="1:5" ht="63.75">
      <c r="A366" t="s">
        <v>58</v>
      </c>
      <c r="E366" s="39" t="s">
        <v>381</v>
      </c>
    </row>
    <row r="367" spans="1:16" ht="25.5">
      <c r="A367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62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83</v>
      </c>
    </row>
    <row r="371" spans="1:16" ht="12.75">
      <c r="A371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62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57</v>
      </c>
    </row>
    <row r="374" spans="1:5" ht="25.5">
      <c r="A374" t="s">
        <v>58</v>
      </c>
      <c r="E374" s="39" t="s">
        <v>388</v>
      </c>
    </row>
    <row r="375" spans="1:16" ht="12.75">
      <c r="A375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208</v>
      </c>
      <c s="37">
        <v>56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82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83</v>
      </c>
    </row>
    <row r="379" spans="1:16" ht="12.75">
      <c r="A379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208</v>
      </c>
      <c s="37">
        <v>64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82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83</v>
      </c>
    </row>
    <row r="383" spans="1:16" ht="12.75">
      <c r="A383" t="s">
        <v>49</v>
      </c>
      <c s="34" t="s">
        <v>395</v>
      </c>
      <c s="34" t="s">
        <v>396</v>
      </c>
      <c s="35" t="s">
        <v>47</v>
      </c>
      <c s="6" t="s">
        <v>397</v>
      </c>
      <c s="36" t="s">
        <v>208</v>
      </c>
      <c s="37">
        <v>48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82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83</v>
      </c>
    </row>
    <row r="387" spans="1:16" ht="12.75">
      <c r="A387" t="s">
        <v>49</v>
      </c>
      <c s="34" t="s">
        <v>398</v>
      </c>
      <c s="34" t="s">
        <v>399</v>
      </c>
      <c s="35" t="s">
        <v>47</v>
      </c>
      <c s="6" t="s">
        <v>400</v>
      </c>
      <c s="36" t="s">
        <v>208</v>
      </c>
      <c s="37">
        <v>124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57</v>
      </c>
    </row>
    <row r="390" spans="1:5" ht="38.25">
      <c r="A390" t="s">
        <v>58</v>
      </c>
      <c r="E390" s="39" t="s">
        <v>401</v>
      </c>
    </row>
    <row r="391" spans="1:16" ht="12.75">
      <c r="A391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66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57</v>
      </c>
    </row>
    <row r="394" spans="1:5" ht="38.25">
      <c r="A394" t="s">
        <v>58</v>
      </c>
      <c r="E394" s="39" t="s">
        <v>405</v>
      </c>
    </row>
    <row r="395" spans="1:13" ht="12.75">
      <c r="A395" t="s">
        <v>46</v>
      </c>
      <c r="C395" s="31" t="s">
        <v>406</v>
      </c>
      <c r="E395" s="33" t="s">
        <v>407</v>
      </c>
      <c r="J395" s="32">
        <f>0</f>
      </c>
      <c s="32">
        <f>0</f>
      </c>
      <c s="32">
        <f>0+L396+L400+L404+L408</f>
      </c>
      <c s="32">
        <f>0+M396+M400+M404+M408</f>
      </c>
    </row>
    <row r="396" spans="1:16" ht="12.75">
      <c r="A396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62</v>
      </c>
      <c s="37">
        <v>3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12.75">
      <c r="A397" s="35" t="s">
        <v>54</v>
      </c>
      <c r="E397" s="39" t="s">
        <v>55</v>
      </c>
    </row>
    <row r="398" spans="1:5" ht="12.75">
      <c r="A398" s="35" t="s">
        <v>56</v>
      </c>
      <c r="E398" s="40" t="s">
        <v>104</v>
      </c>
    </row>
    <row r="399" spans="1:5" ht="63.75">
      <c r="A399" t="s">
        <v>58</v>
      </c>
      <c r="E399" s="39" t="s">
        <v>411</v>
      </c>
    </row>
    <row r="400" spans="1:16" ht="12.75">
      <c r="A400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62</v>
      </c>
      <c s="37">
        <v>3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82</v>
      </c>
      <c>
        <f>(M400*21)/100</f>
      </c>
      <c t="s">
        <v>27</v>
      </c>
    </row>
    <row r="401" spans="1:5" ht="12.75">
      <c r="A401" s="35" t="s">
        <v>54</v>
      </c>
      <c r="E401" s="39" t="s">
        <v>55</v>
      </c>
    </row>
    <row r="402" spans="1:5" ht="12.75">
      <c r="A402" s="35" t="s">
        <v>56</v>
      </c>
      <c r="E402" s="40" t="s">
        <v>104</v>
      </c>
    </row>
    <row r="403" spans="1:5" ht="12.75">
      <c r="A403" t="s">
        <v>58</v>
      </c>
      <c r="E403" s="39" t="s">
        <v>83</v>
      </c>
    </row>
    <row r="404" spans="1:16" ht="12.75">
      <c r="A404" t="s">
        <v>49</v>
      </c>
      <c s="34" t="s">
        <v>415</v>
      </c>
      <c s="34" t="s">
        <v>416</v>
      </c>
      <c s="35" t="s">
        <v>47</v>
      </c>
      <c s="6" t="s">
        <v>417</v>
      </c>
      <c s="36" t="s">
        <v>62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55</v>
      </c>
    </row>
    <row r="406" spans="1:5" ht="12.75">
      <c r="A406" s="35" t="s">
        <v>56</v>
      </c>
      <c r="E406" s="40" t="s">
        <v>237</v>
      </c>
    </row>
    <row r="407" spans="1:5" ht="51">
      <c r="A407" t="s">
        <v>58</v>
      </c>
      <c r="E407" s="39" t="s">
        <v>418</v>
      </c>
    </row>
    <row r="408" spans="1:16" ht="12.75">
      <c r="A408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62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55</v>
      </c>
    </row>
    <row r="410" spans="1:5" ht="12.75">
      <c r="A410" s="35" t="s">
        <v>56</v>
      </c>
      <c r="E410" s="40" t="s">
        <v>237</v>
      </c>
    </row>
    <row r="411" spans="1:5" ht="51">
      <c r="A411" t="s">
        <v>58</v>
      </c>
      <c r="E411" s="39" t="s">
        <v>422</v>
      </c>
    </row>
    <row r="412" spans="1:13" ht="12.75">
      <c r="A412" t="s">
        <v>46</v>
      </c>
      <c r="C412" s="31" t="s">
        <v>423</v>
      </c>
      <c r="E412" s="33" t="s">
        <v>424</v>
      </c>
      <c r="J412" s="32">
        <f>0</f>
      </c>
      <c s="32">
        <f>0</f>
      </c>
      <c s="32">
        <f>0+L413+L417+L421+L425+L429+L433+L437+L441+L445+L449+L453+L457+L461+L465</f>
      </c>
      <c s="32">
        <f>0+M413+M417+M421+M425+M429+M433+M437+M441+M445+M449+M453+M457+M461+M465</f>
      </c>
    </row>
    <row r="413" spans="1:16" ht="12.75">
      <c r="A413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62</v>
      </c>
      <c s="37">
        <v>34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55</v>
      </c>
    </row>
    <row r="415" spans="1:5" ht="12.75">
      <c r="A415" s="35" t="s">
        <v>56</v>
      </c>
      <c r="E415" s="40" t="s">
        <v>57</v>
      </c>
    </row>
    <row r="416" spans="1:5" ht="89.25">
      <c r="A416" t="s">
        <v>58</v>
      </c>
      <c r="E416" s="39" t="s">
        <v>428</v>
      </c>
    </row>
    <row r="417" spans="1:16" ht="12.75">
      <c r="A417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81</v>
      </c>
      <c s="37">
        <v>40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432</v>
      </c>
    </row>
    <row r="421" spans="1:16" ht="12.75">
      <c r="A421" t="s">
        <v>49</v>
      </c>
      <c s="34" t="s">
        <v>433</v>
      </c>
      <c s="34" t="s">
        <v>434</v>
      </c>
      <c s="35" t="s">
        <v>47</v>
      </c>
      <c s="6" t="s">
        <v>435</v>
      </c>
      <c s="36" t="s">
        <v>71</v>
      </c>
      <c s="37">
        <v>1.812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82</v>
      </c>
      <c>
        <f>(M421*21)/100</f>
      </c>
      <c t="s">
        <v>27</v>
      </c>
    </row>
    <row r="422" spans="1:5" ht="12.75">
      <c r="A422" s="35" t="s">
        <v>54</v>
      </c>
      <c r="E422" s="39" t="s">
        <v>55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83</v>
      </c>
    </row>
    <row r="425" spans="1:16" ht="12.75">
      <c r="A425" t="s">
        <v>49</v>
      </c>
      <c s="34" t="s">
        <v>436</v>
      </c>
      <c s="34" t="s">
        <v>437</v>
      </c>
      <c s="35" t="s">
        <v>47</v>
      </c>
      <c s="6" t="s">
        <v>438</v>
      </c>
      <c s="36" t="s">
        <v>71</v>
      </c>
      <c s="37">
        <v>5.5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82</v>
      </c>
      <c>
        <f>(M425*21)/100</f>
      </c>
      <c t="s">
        <v>27</v>
      </c>
    </row>
    <row r="426" spans="1:5" ht="12.75">
      <c r="A426" s="35" t="s">
        <v>54</v>
      </c>
      <c r="E426" s="39" t="s">
        <v>55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83</v>
      </c>
    </row>
    <row r="429" spans="1:16" ht="25.5">
      <c r="A429" t="s">
        <v>49</v>
      </c>
      <c s="34" t="s">
        <v>439</v>
      </c>
      <c s="34" t="s">
        <v>440</v>
      </c>
      <c s="35" t="s">
        <v>47</v>
      </c>
      <c s="6" t="s">
        <v>441</v>
      </c>
      <c s="36" t="s">
        <v>66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53</v>
      </c>
      <c>
        <f>(M429*21)/100</f>
      </c>
      <c t="s">
        <v>27</v>
      </c>
    </row>
    <row r="430" spans="1:5" ht="12.75">
      <c r="A430" s="35" t="s">
        <v>54</v>
      </c>
      <c r="E430" s="39" t="s">
        <v>55</v>
      </c>
    </row>
    <row r="431" spans="1:5" ht="12.75">
      <c r="A431" s="35" t="s">
        <v>56</v>
      </c>
      <c r="E431" s="40" t="s">
        <v>57</v>
      </c>
    </row>
    <row r="432" spans="1:5" ht="63.75">
      <c r="A432" t="s">
        <v>58</v>
      </c>
      <c r="E432" s="39" t="s">
        <v>442</v>
      </c>
    </row>
    <row r="433" spans="1:16" ht="12.75">
      <c r="A433" t="s">
        <v>49</v>
      </c>
      <c s="34" t="s">
        <v>443</v>
      </c>
      <c s="34" t="s">
        <v>444</v>
      </c>
      <c s="35" t="s">
        <v>47</v>
      </c>
      <c s="6" t="s">
        <v>445</v>
      </c>
      <c s="36" t="s">
        <v>99</v>
      </c>
      <c s="37">
        <v>68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53</v>
      </c>
      <c>
        <f>(M433*21)/100</f>
      </c>
      <c t="s">
        <v>27</v>
      </c>
    </row>
    <row r="434" spans="1:5" ht="12.75">
      <c r="A434" s="35" t="s">
        <v>54</v>
      </c>
      <c r="E434" s="39" t="s">
        <v>55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446</v>
      </c>
    </row>
    <row r="437" spans="1:16" ht="12.75">
      <c r="A437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66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55</v>
      </c>
    </row>
    <row r="439" spans="1:5" ht="12.75">
      <c r="A439" s="35" t="s">
        <v>56</v>
      </c>
      <c r="E439" s="40" t="s">
        <v>57</v>
      </c>
    </row>
    <row r="440" spans="1:5" ht="38.25">
      <c r="A440" t="s">
        <v>58</v>
      </c>
      <c r="E440" s="39" t="s">
        <v>450</v>
      </c>
    </row>
    <row r="441" spans="1:16" ht="12.75">
      <c r="A441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62</v>
      </c>
      <c s="37">
        <v>6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53</v>
      </c>
      <c>
        <f>(M441*21)/100</f>
      </c>
      <c t="s">
        <v>27</v>
      </c>
    </row>
    <row r="442" spans="1:5" ht="12.75">
      <c r="A442" s="35" t="s">
        <v>54</v>
      </c>
      <c r="E442" s="39" t="s">
        <v>55</v>
      </c>
    </row>
    <row r="443" spans="1:5" ht="12.75">
      <c r="A443" s="35" t="s">
        <v>56</v>
      </c>
      <c r="E443" s="40" t="s">
        <v>57</v>
      </c>
    </row>
    <row r="444" spans="1:5" ht="51">
      <c r="A444" t="s">
        <v>58</v>
      </c>
      <c r="E444" s="39" t="s">
        <v>454</v>
      </c>
    </row>
    <row r="445" spans="1:16" ht="12.75">
      <c r="A445" t="s">
        <v>49</v>
      </c>
      <c s="34" t="s">
        <v>455</v>
      </c>
      <c s="34" t="s">
        <v>456</v>
      </c>
      <c s="35" t="s">
        <v>47</v>
      </c>
      <c s="6" t="s">
        <v>457</v>
      </c>
      <c s="36" t="s">
        <v>62</v>
      </c>
      <c s="37">
        <v>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82</v>
      </c>
      <c>
        <f>(M445*21)/100</f>
      </c>
      <c t="s">
        <v>27</v>
      </c>
    </row>
    <row r="446" spans="1:5" ht="12.75">
      <c r="A446" s="35" t="s">
        <v>54</v>
      </c>
      <c r="E446" s="39" t="s">
        <v>55</v>
      </c>
    </row>
    <row r="447" spans="1:5" ht="12.75">
      <c r="A447" s="35" t="s">
        <v>56</v>
      </c>
      <c r="E447" s="40" t="s">
        <v>57</v>
      </c>
    </row>
    <row r="448" spans="1:5" ht="12.75">
      <c r="A448" t="s">
        <v>58</v>
      </c>
      <c r="E448" s="39" t="s">
        <v>83</v>
      </c>
    </row>
    <row r="449" spans="1:16" ht="12.75">
      <c r="A449" t="s">
        <v>49</v>
      </c>
      <c s="34" t="s">
        <v>458</v>
      </c>
      <c s="34" t="s">
        <v>459</v>
      </c>
      <c s="35" t="s">
        <v>47</v>
      </c>
      <c s="6" t="s">
        <v>460</v>
      </c>
      <c s="36" t="s">
        <v>146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82</v>
      </c>
      <c>
        <f>(M449*21)/100</f>
      </c>
      <c t="s">
        <v>27</v>
      </c>
    </row>
    <row r="450" spans="1:5" ht="12.75">
      <c r="A450" s="35" t="s">
        <v>54</v>
      </c>
      <c r="E450" s="39" t="s">
        <v>55</v>
      </c>
    </row>
    <row r="451" spans="1:5" ht="12.75">
      <c r="A451" s="35" t="s">
        <v>56</v>
      </c>
      <c r="E451" s="40" t="s">
        <v>57</v>
      </c>
    </row>
    <row r="452" spans="1:5" ht="12.75">
      <c r="A452" t="s">
        <v>58</v>
      </c>
      <c r="E452" s="39" t="s">
        <v>83</v>
      </c>
    </row>
    <row r="453" spans="1:16" ht="12.75">
      <c r="A453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71</v>
      </c>
      <c s="37">
        <v>5.5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53</v>
      </c>
      <c>
        <f>(M453*21)/100</f>
      </c>
      <c t="s">
        <v>27</v>
      </c>
    </row>
    <row r="454" spans="1:5" ht="12.75">
      <c r="A454" s="35" t="s">
        <v>54</v>
      </c>
      <c r="E454" s="39" t="s">
        <v>55</v>
      </c>
    </row>
    <row r="455" spans="1:5" ht="12.75">
      <c r="A455" s="35" t="s">
        <v>56</v>
      </c>
      <c r="E455" s="40" t="s">
        <v>57</v>
      </c>
    </row>
    <row r="456" spans="1:5" ht="76.5">
      <c r="A456" t="s">
        <v>58</v>
      </c>
      <c r="E456" s="39" t="s">
        <v>464</v>
      </c>
    </row>
    <row r="457" spans="1:16" ht="12.75">
      <c r="A45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62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53</v>
      </c>
      <c>
        <f>(M457*21)/100</f>
      </c>
      <c t="s">
        <v>27</v>
      </c>
    </row>
    <row r="458" spans="1:5" ht="12.75">
      <c r="A458" s="35" t="s">
        <v>54</v>
      </c>
      <c r="E458" s="39" t="s">
        <v>55</v>
      </c>
    </row>
    <row r="459" spans="1:5" ht="12.75">
      <c r="A459" s="35" t="s">
        <v>56</v>
      </c>
      <c r="E459" s="40" t="s">
        <v>57</v>
      </c>
    </row>
    <row r="460" spans="1:5" ht="12.75">
      <c r="A460" t="s">
        <v>58</v>
      </c>
      <c r="E460" s="39" t="s">
        <v>468</v>
      </c>
    </row>
    <row r="461" spans="1:16" ht="12.75">
      <c r="A461" t="s">
        <v>49</v>
      </c>
      <c s="34" t="s">
        <v>469</v>
      </c>
      <c s="34" t="s">
        <v>470</v>
      </c>
      <c s="35" t="s">
        <v>47</v>
      </c>
      <c s="6" t="s">
        <v>471</v>
      </c>
      <c s="36" t="s">
        <v>81</v>
      </c>
      <c s="37">
        <v>20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53</v>
      </c>
      <c>
        <f>(M461*21)/100</f>
      </c>
      <c t="s">
        <v>27</v>
      </c>
    </row>
    <row r="462" spans="1:5" ht="12.75">
      <c r="A462" s="35" t="s">
        <v>54</v>
      </c>
      <c r="E462" s="39" t="s">
        <v>55</v>
      </c>
    </row>
    <row r="463" spans="1:5" ht="12.75">
      <c r="A463" s="35" t="s">
        <v>56</v>
      </c>
      <c r="E463" s="40" t="s">
        <v>57</v>
      </c>
    </row>
    <row r="464" spans="1:5" ht="153">
      <c r="A464" t="s">
        <v>58</v>
      </c>
      <c r="E464" s="39" t="s">
        <v>472</v>
      </c>
    </row>
    <row r="465" spans="1:16" ht="25.5">
      <c r="A465" t="s">
        <v>49</v>
      </c>
      <c s="34" t="s">
        <v>473</v>
      </c>
      <c s="34" t="s">
        <v>474</v>
      </c>
      <c s="35" t="s">
        <v>47</v>
      </c>
      <c s="6" t="s">
        <v>475</v>
      </c>
      <c s="36" t="s">
        <v>476</v>
      </c>
      <c s="37">
        <v>143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53</v>
      </c>
      <c>
        <f>(M465*21)/100</f>
      </c>
      <c t="s">
        <v>27</v>
      </c>
    </row>
    <row r="466" spans="1:5" ht="12.75">
      <c r="A466" s="35" t="s">
        <v>54</v>
      </c>
      <c r="E466" s="39" t="s">
        <v>55</v>
      </c>
    </row>
    <row r="467" spans="1:5" ht="12.75">
      <c r="A467" s="35" t="s">
        <v>56</v>
      </c>
      <c r="E467" s="40" t="s">
        <v>57</v>
      </c>
    </row>
    <row r="468" spans="1:5" ht="63.75">
      <c r="A468" t="s">
        <v>58</v>
      </c>
      <c r="E468" s="39" t="s">
        <v>477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COUNTIFS(L8:L357,"=0",A8:A357,"P")+COUNTIFS(L8:L357,"",A8:A357,"P")+SUM(Q8:Q357)</f>
      </c>
    </row>
    <row r="8" spans="1:13" ht="12.75">
      <c r="A8" t="s">
        <v>44</v>
      </c>
      <c r="C8" s="28" t="s">
        <v>480</v>
      </c>
      <c r="E8" s="30" t="s">
        <v>479</v>
      </c>
      <c r="J8" s="29">
        <f>0+J9+J62+J123+J184+J221+J258+J295+J304</f>
      </c>
      <c s="29">
        <f>0+K9+K62+K123+K184+K221+K258+K295+K304</f>
      </c>
      <c s="29">
        <f>0+L9+L62+L123+L184+L221+L258+L295+L304</f>
      </c>
      <c s="29">
        <f>0+M9+M62+M123+M184+M221+M258+M295+M304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69</v>
      </c>
      <c s="35" t="s">
        <v>47</v>
      </c>
      <c s="6" t="s">
        <v>70</v>
      </c>
      <c s="36" t="s">
        <v>71</v>
      </c>
      <c s="37">
        <v>71.25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481</v>
      </c>
    </row>
    <row r="21" spans="1:5" ht="216.75">
      <c r="A21" t="s">
        <v>58</v>
      </c>
      <c r="E21" s="39" t="s">
        <v>73</v>
      </c>
    </row>
    <row r="22" spans="1:16" ht="12.75">
      <c r="A22" t="s">
        <v>49</v>
      </c>
      <c s="34" t="s">
        <v>68</v>
      </c>
      <c s="34" t="s">
        <v>75</v>
      </c>
      <c s="35" t="s">
        <v>47</v>
      </c>
      <c s="6" t="s">
        <v>76</v>
      </c>
      <c s="36" t="s">
        <v>71</v>
      </c>
      <c s="37">
        <v>357.28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482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483</v>
      </c>
      <c s="35" t="s">
        <v>47</v>
      </c>
      <c s="6" t="s">
        <v>484</v>
      </c>
      <c s="36" t="s">
        <v>81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1240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379.48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485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478.6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486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58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487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92.9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</f>
      </c>
      <c s="32">
        <f>0+M63+M67+M71+M75+M79+M83+M87+M91+M95+M99+M103+M107+M111+M115+M119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3.357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488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126</v>
      </c>
      <c s="35" t="s">
        <v>47</v>
      </c>
      <c s="6" t="s">
        <v>127</v>
      </c>
      <c s="36" t="s">
        <v>118</v>
      </c>
      <c s="37">
        <v>3.357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488</v>
      </c>
    </row>
    <row r="70" spans="1:5" ht="12.75">
      <c r="A70" t="s">
        <v>58</v>
      </c>
      <c r="E70" s="39" t="s">
        <v>83</v>
      </c>
    </row>
    <row r="71" spans="1:16" ht="25.5">
      <c r="A71" t="s">
        <v>49</v>
      </c>
      <c s="34" t="s">
        <v>125</v>
      </c>
      <c s="34" t="s">
        <v>132</v>
      </c>
      <c s="35" t="s">
        <v>47</v>
      </c>
      <c s="6" t="s">
        <v>133</v>
      </c>
      <c s="36" t="s">
        <v>62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487</v>
      </c>
    </row>
    <row r="74" spans="1:5" ht="12.75">
      <c r="A74" t="s">
        <v>58</v>
      </c>
      <c r="E74" s="39" t="s">
        <v>83</v>
      </c>
    </row>
    <row r="75" spans="1:16" ht="25.5">
      <c r="A75" t="s">
        <v>49</v>
      </c>
      <c s="34" t="s">
        <v>128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487</v>
      </c>
    </row>
    <row r="78" spans="1:5" ht="12.75">
      <c r="A78" t="s">
        <v>58</v>
      </c>
      <c r="E78" s="39" t="s">
        <v>83</v>
      </c>
    </row>
    <row r="79" spans="1:16" ht="12.75">
      <c r="A79" t="s">
        <v>49</v>
      </c>
      <c s="34" t="s">
        <v>131</v>
      </c>
      <c s="34" t="s">
        <v>144</v>
      </c>
      <c s="35" t="s">
        <v>47</v>
      </c>
      <c s="6" t="s">
        <v>145</v>
      </c>
      <c s="36" t="s">
        <v>146</v>
      </c>
      <c s="37">
        <v>54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57</v>
      </c>
    </row>
    <row r="82" spans="1:5" ht="38.25">
      <c r="A82" t="s">
        <v>58</v>
      </c>
      <c r="E82" s="39" t="s">
        <v>147</v>
      </c>
    </row>
    <row r="83" spans="1:16" ht="12.75">
      <c r="A83" t="s">
        <v>49</v>
      </c>
      <c s="34" t="s">
        <v>134</v>
      </c>
      <c s="34" t="s">
        <v>149</v>
      </c>
      <c s="35" t="s">
        <v>47</v>
      </c>
      <c s="6" t="s">
        <v>150</v>
      </c>
      <c s="36" t="s">
        <v>146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57</v>
      </c>
    </row>
    <row r="86" spans="1:5" ht="38.25">
      <c r="A86" t="s">
        <v>58</v>
      </c>
      <c r="E86" s="39" t="s">
        <v>151</v>
      </c>
    </row>
    <row r="87" spans="1:16" ht="12.75">
      <c r="A87" t="s">
        <v>49</v>
      </c>
      <c s="34" t="s">
        <v>137</v>
      </c>
      <c s="34" t="s">
        <v>157</v>
      </c>
      <c s="35" t="s">
        <v>47</v>
      </c>
      <c s="6" t="s">
        <v>158</v>
      </c>
      <c s="36" t="s">
        <v>81</v>
      </c>
      <c s="37">
        <v>58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487</v>
      </c>
    </row>
    <row r="90" spans="1:5" ht="38.25">
      <c r="A90" t="s">
        <v>58</v>
      </c>
      <c r="E90" s="39" t="s">
        <v>155</v>
      </c>
    </row>
    <row r="91" spans="1:16" ht="25.5">
      <c r="A91" t="s">
        <v>49</v>
      </c>
      <c s="34" t="s">
        <v>140</v>
      </c>
      <c s="34" t="s">
        <v>166</v>
      </c>
      <c s="35" t="s">
        <v>47</v>
      </c>
      <c s="6" t="s">
        <v>167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487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83</v>
      </c>
    </row>
    <row r="99" spans="1:16" ht="12.75">
      <c r="A99" t="s">
        <v>49</v>
      </c>
      <c s="34" t="s">
        <v>148</v>
      </c>
      <c s="34" t="s">
        <v>178</v>
      </c>
      <c s="35" t="s">
        <v>47</v>
      </c>
      <c s="6" t="s">
        <v>179</v>
      </c>
      <c s="36" t="s">
        <v>62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82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83</v>
      </c>
    </row>
    <row r="103" spans="1:16" ht="12.75">
      <c r="A103" t="s">
        <v>49</v>
      </c>
      <c s="34" t="s">
        <v>152</v>
      </c>
      <c s="34" t="s">
        <v>181</v>
      </c>
      <c s="35" t="s">
        <v>47</v>
      </c>
      <c s="6" t="s">
        <v>182</v>
      </c>
      <c s="36" t="s">
        <v>62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83</v>
      </c>
    </row>
    <row r="107" spans="1:16" ht="12.75">
      <c r="A107" t="s">
        <v>49</v>
      </c>
      <c s="34" t="s">
        <v>156</v>
      </c>
      <c s="34" t="s">
        <v>210</v>
      </c>
      <c s="35" t="s">
        <v>47</v>
      </c>
      <c s="6" t="s">
        <v>211</v>
      </c>
      <c s="36" t="s">
        <v>81</v>
      </c>
      <c s="37">
        <v>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489</v>
      </c>
    </row>
    <row r="110" spans="1:5" ht="51">
      <c r="A110" t="s">
        <v>58</v>
      </c>
      <c r="E110" s="39" t="s">
        <v>213</v>
      </c>
    </row>
    <row r="111" spans="1:16" ht="12.75">
      <c r="A111" t="s">
        <v>49</v>
      </c>
      <c s="34" t="s">
        <v>159</v>
      </c>
      <c s="34" t="s">
        <v>215</v>
      </c>
      <c s="35" t="s">
        <v>47</v>
      </c>
      <c s="6" t="s">
        <v>216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489</v>
      </c>
    </row>
    <row r="114" spans="1:5" ht="12.75">
      <c r="A114" t="s">
        <v>58</v>
      </c>
      <c r="E114" s="39" t="s">
        <v>83</v>
      </c>
    </row>
    <row r="115" spans="1:16" ht="25.5">
      <c r="A115" t="s">
        <v>49</v>
      </c>
      <c s="34" t="s">
        <v>162</v>
      </c>
      <c s="34" t="s">
        <v>490</v>
      </c>
      <c s="35" t="s">
        <v>47</v>
      </c>
      <c s="6" t="s">
        <v>491</v>
      </c>
      <c s="36" t="s">
        <v>66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492</v>
      </c>
    </row>
    <row r="118" spans="1:5" ht="25.5">
      <c r="A118" t="s">
        <v>58</v>
      </c>
      <c r="E118" s="39" t="s">
        <v>493</v>
      </c>
    </row>
    <row r="119" spans="1:16" ht="12.75">
      <c r="A119" t="s">
        <v>49</v>
      </c>
      <c s="34" t="s">
        <v>165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232</v>
      </c>
    </row>
    <row r="123" spans="1:13" ht="12.75">
      <c r="A123" t="s">
        <v>46</v>
      </c>
      <c r="C123" s="31" t="s">
        <v>26</v>
      </c>
      <c r="E123" s="33" t="s">
        <v>233</v>
      </c>
      <c r="J123" s="32">
        <f>0</f>
      </c>
      <c s="32">
        <f>0</f>
      </c>
      <c s="32">
        <f>0+L124+L128+L132+L136+L140+L144+L148+L152+L156+L160+L164+L168+L172+L176+L180</f>
      </c>
      <c s="32">
        <f>0+M124+M128+M132+M136+M140+M144+M148+M152+M156+M160+M164+M168+M172+M176+M180</f>
      </c>
    </row>
    <row r="124" spans="1:16" ht="12.75">
      <c r="A124" t="s">
        <v>49</v>
      </c>
      <c s="34" t="s">
        <v>168</v>
      </c>
      <c s="34" t="s">
        <v>494</v>
      </c>
      <c s="35" t="s">
        <v>47</v>
      </c>
      <c s="6" t="s">
        <v>495</v>
      </c>
      <c s="36" t="s">
        <v>62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82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496</v>
      </c>
    </row>
    <row r="127" spans="1:5" ht="12.75">
      <c r="A127" t="s">
        <v>58</v>
      </c>
      <c r="E127" s="39" t="s">
        <v>83</v>
      </c>
    </row>
    <row r="128" spans="1:16" ht="12.75">
      <c r="A128" t="s">
        <v>49</v>
      </c>
      <c s="34" t="s">
        <v>171</v>
      </c>
      <c s="34" t="s">
        <v>497</v>
      </c>
      <c s="35" t="s">
        <v>47</v>
      </c>
      <c s="6" t="s">
        <v>498</v>
      </c>
      <c s="36" t="s">
        <v>62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496</v>
      </c>
    </row>
    <row r="131" spans="1:5" ht="12.75">
      <c r="A131" t="s">
        <v>58</v>
      </c>
      <c r="E131" s="39" t="s">
        <v>83</v>
      </c>
    </row>
    <row r="132" spans="1:16" ht="12.75">
      <c r="A132" t="s">
        <v>49</v>
      </c>
      <c s="34" t="s">
        <v>174</v>
      </c>
      <c s="34" t="s">
        <v>499</v>
      </c>
      <c s="35" t="s">
        <v>47</v>
      </c>
      <c s="6" t="s">
        <v>500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496</v>
      </c>
    </row>
    <row r="135" spans="1:5" ht="51">
      <c r="A135" t="s">
        <v>58</v>
      </c>
      <c r="E135" s="39" t="s">
        <v>244</v>
      </c>
    </row>
    <row r="136" spans="1:16" ht="12.75">
      <c r="A136" t="s">
        <v>49</v>
      </c>
      <c s="34" t="s">
        <v>177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496</v>
      </c>
    </row>
    <row r="139" spans="1:5" ht="12.75">
      <c r="A139" t="s">
        <v>58</v>
      </c>
      <c r="E139" s="39" t="s">
        <v>83</v>
      </c>
    </row>
    <row r="140" spans="1:16" ht="12.75">
      <c r="A140" t="s">
        <v>49</v>
      </c>
      <c s="34" t="s">
        <v>180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496</v>
      </c>
    </row>
    <row r="143" spans="1:5" ht="12.75">
      <c r="A143" t="s">
        <v>58</v>
      </c>
      <c r="E143" s="39" t="s">
        <v>251</v>
      </c>
    </row>
    <row r="144" spans="1:16" ht="12.75">
      <c r="A144" t="s">
        <v>49</v>
      </c>
      <c s="34" t="s">
        <v>183</v>
      </c>
      <c s="34" t="s">
        <v>253</v>
      </c>
      <c s="35" t="s">
        <v>47</v>
      </c>
      <c s="6" t="s">
        <v>254</v>
      </c>
      <c s="36" t="s">
        <v>62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496</v>
      </c>
    </row>
    <row r="147" spans="1:5" ht="12.75">
      <c r="A147" t="s">
        <v>58</v>
      </c>
      <c r="E147" s="39" t="s">
        <v>83</v>
      </c>
    </row>
    <row r="148" spans="1:16" ht="12.75">
      <c r="A148" t="s">
        <v>49</v>
      </c>
      <c s="34" t="s">
        <v>186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496</v>
      </c>
    </row>
    <row r="151" spans="1:5" ht="12.75">
      <c r="A151" t="s">
        <v>58</v>
      </c>
      <c r="E151" s="39" t="s">
        <v>257</v>
      </c>
    </row>
    <row r="152" spans="1:16" ht="12.75">
      <c r="A152" t="s">
        <v>49</v>
      </c>
      <c s="34" t="s">
        <v>189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496</v>
      </c>
    </row>
    <row r="155" spans="1:5" ht="12.75">
      <c r="A155" t="s">
        <v>58</v>
      </c>
      <c r="E155" s="39" t="s">
        <v>260</v>
      </c>
    </row>
    <row r="156" spans="1:16" ht="12.75">
      <c r="A156" t="s">
        <v>49</v>
      </c>
      <c s="34" t="s">
        <v>192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496</v>
      </c>
    </row>
    <row r="159" spans="1:5" ht="12.75">
      <c r="A159" t="s">
        <v>58</v>
      </c>
      <c r="E159" s="39" t="s">
        <v>263</v>
      </c>
    </row>
    <row r="160" spans="1:16" ht="12.75">
      <c r="A160" t="s">
        <v>49</v>
      </c>
      <c s="34" t="s">
        <v>195</v>
      </c>
      <c s="34" t="s">
        <v>272</v>
      </c>
      <c s="35" t="s">
        <v>47</v>
      </c>
      <c s="6" t="s">
        <v>273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496</v>
      </c>
    </row>
    <row r="163" spans="1:5" ht="63.75">
      <c r="A163" t="s">
        <v>58</v>
      </c>
      <c r="E163" s="39" t="s">
        <v>274</v>
      </c>
    </row>
    <row r="164" spans="1:16" ht="12.75">
      <c r="A164" t="s">
        <v>49</v>
      </c>
      <c s="34" t="s">
        <v>199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496</v>
      </c>
    </row>
    <row r="167" spans="1:5" ht="63.75">
      <c r="A167" t="s">
        <v>58</v>
      </c>
      <c r="E167" s="39" t="s">
        <v>278</v>
      </c>
    </row>
    <row r="168" spans="1:16" ht="25.5">
      <c r="A168" t="s">
        <v>49</v>
      </c>
      <c s="34" t="s">
        <v>202</v>
      </c>
      <c s="34" t="s">
        <v>501</v>
      </c>
      <c s="35" t="s">
        <v>47</v>
      </c>
      <c s="6" t="s">
        <v>502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496</v>
      </c>
    </row>
    <row r="171" spans="1:5" ht="12.75">
      <c r="A171" t="s">
        <v>58</v>
      </c>
      <c r="E171" s="39" t="s">
        <v>83</v>
      </c>
    </row>
    <row r="172" spans="1:16" ht="12.75">
      <c r="A172" t="s">
        <v>49</v>
      </c>
      <c s="34" t="s">
        <v>205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54</v>
      </c>
      <c r="E173" s="39" t="s">
        <v>503</v>
      </c>
    </row>
    <row r="174" spans="1:5" ht="12.75">
      <c r="A174" s="35" t="s">
        <v>56</v>
      </c>
      <c r="E174" s="40" t="s">
        <v>496</v>
      </c>
    </row>
    <row r="175" spans="1:5" ht="12.75">
      <c r="A175" t="s">
        <v>58</v>
      </c>
      <c r="E175" s="39" t="s">
        <v>83</v>
      </c>
    </row>
    <row r="176" spans="1:16" ht="12.75">
      <c r="A176" t="s">
        <v>49</v>
      </c>
      <c s="34" t="s">
        <v>209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54</v>
      </c>
      <c r="E177" s="39" t="s">
        <v>503</v>
      </c>
    </row>
    <row r="178" spans="1:5" ht="12.75">
      <c r="A178" s="35" t="s">
        <v>56</v>
      </c>
      <c r="E178" s="40" t="s">
        <v>496</v>
      </c>
    </row>
    <row r="179" spans="1:5" ht="12.75">
      <c r="A179" t="s">
        <v>58</v>
      </c>
      <c r="E179" s="39" t="s">
        <v>83</v>
      </c>
    </row>
    <row r="180" spans="1:16" ht="12.75">
      <c r="A180" t="s">
        <v>49</v>
      </c>
      <c s="34" t="s">
        <v>214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496</v>
      </c>
    </row>
    <row r="183" spans="1:5" ht="12.75">
      <c r="A183" t="s">
        <v>58</v>
      </c>
      <c r="E183" s="39" t="s">
        <v>291</v>
      </c>
    </row>
    <row r="184" spans="1:13" ht="12.75">
      <c r="A184" t="s">
        <v>46</v>
      </c>
      <c r="C184" s="31" t="s">
        <v>68</v>
      </c>
      <c r="E184" s="33" t="s">
        <v>292</v>
      </c>
      <c r="J184" s="32">
        <f>0</f>
      </c>
      <c s="32">
        <f>0</f>
      </c>
      <c s="32">
        <f>0+L185+L189+L193+L197+L201+L205+L209+L213+L217</f>
      </c>
      <c s="32">
        <f>0+M185+M189+M193+M197+M201+M205+M209+M213+M217</f>
      </c>
    </row>
    <row r="185" spans="1:16" ht="12.75">
      <c r="A185" t="s">
        <v>49</v>
      </c>
      <c s="34" t="s">
        <v>217</v>
      </c>
      <c s="34" t="s">
        <v>504</v>
      </c>
      <c s="35" t="s">
        <v>47</v>
      </c>
      <c s="6" t="s">
        <v>505</v>
      </c>
      <c s="36" t="s">
        <v>62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506</v>
      </c>
    </row>
    <row r="188" spans="1:5" ht="51">
      <c r="A188" t="s">
        <v>58</v>
      </c>
      <c r="E188" s="39" t="s">
        <v>507</v>
      </c>
    </row>
    <row r="189" spans="1:16" ht="12.75">
      <c r="A189" t="s">
        <v>49</v>
      </c>
      <c s="34" t="s">
        <v>221</v>
      </c>
      <c s="34" t="s">
        <v>508</v>
      </c>
      <c s="35" t="s">
        <v>47</v>
      </c>
      <c s="6" t="s">
        <v>509</v>
      </c>
      <c s="36" t="s">
        <v>62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82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506</v>
      </c>
    </row>
    <row r="192" spans="1:5" ht="12.75">
      <c r="A192" t="s">
        <v>58</v>
      </c>
      <c r="E192" s="39" t="s">
        <v>83</v>
      </c>
    </row>
    <row r="193" spans="1:16" ht="12.75">
      <c r="A193" t="s">
        <v>49</v>
      </c>
      <c s="34" t="s">
        <v>225</v>
      </c>
      <c s="34" t="s">
        <v>328</v>
      </c>
      <c s="35" t="s">
        <v>47</v>
      </c>
      <c s="6" t="s">
        <v>329</v>
      </c>
      <c s="36" t="s">
        <v>62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510</v>
      </c>
    </row>
    <row r="196" spans="1:5" ht="51">
      <c r="A196" t="s">
        <v>58</v>
      </c>
      <c r="E196" s="39" t="s">
        <v>331</v>
      </c>
    </row>
    <row r="197" spans="1:16" ht="12.75">
      <c r="A197" t="s">
        <v>49</v>
      </c>
      <c s="34" t="s">
        <v>229</v>
      </c>
      <c s="34" t="s">
        <v>333</v>
      </c>
      <c s="35" t="s">
        <v>47</v>
      </c>
      <c s="6" t="s">
        <v>334</v>
      </c>
      <c s="36" t="s">
        <v>62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82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510</v>
      </c>
    </row>
    <row r="200" spans="1:5" ht="12.75">
      <c r="A200" t="s">
        <v>58</v>
      </c>
      <c r="E200" s="39" t="s">
        <v>83</v>
      </c>
    </row>
    <row r="201" spans="1:16" ht="12.75">
      <c r="A201" t="s">
        <v>49</v>
      </c>
      <c s="34" t="s">
        <v>234</v>
      </c>
      <c s="34" t="s">
        <v>328</v>
      </c>
      <c s="35" t="s">
        <v>101</v>
      </c>
      <c s="6" t="s">
        <v>336</v>
      </c>
      <c s="36" t="s">
        <v>62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57</v>
      </c>
    </row>
    <row r="204" spans="1:5" ht="12.75">
      <c r="A204" t="s">
        <v>58</v>
      </c>
      <c r="E204" s="39" t="s">
        <v>336</v>
      </c>
    </row>
    <row r="205" spans="1:16" ht="25.5">
      <c r="A205" t="s">
        <v>49</v>
      </c>
      <c s="34" t="s">
        <v>238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82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57</v>
      </c>
    </row>
    <row r="208" spans="1:5" ht="12.75">
      <c r="A208" t="s">
        <v>58</v>
      </c>
      <c r="E208" s="39" t="s">
        <v>83</v>
      </c>
    </row>
    <row r="209" spans="1:16" ht="25.5">
      <c r="A209" t="s">
        <v>49</v>
      </c>
      <c s="34" t="s">
        <v>241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82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57</v>
      </c>
    </row>
    <row r="212" spans="1:5" ht="12.75">
      <c r="A212" t="s">
        <v>58</v>
      </c>
      <c r="E212" s="39" t="s">
        <v>83</v>
      </c>
    </row>
    <row r="213" spans="1:16" ht="12.75">
      <c r="A213" t="s">
        <v>49</v>
      </c>
      <c s="34" t="s">
        <v>245</v>
      </c>
      <c s="34" t="s">
        <v>344</v>
      </c>
      <c s="35" t="s">
        <v>47</v>
      </c>
      <c s="6" t="s">
        <v>345</v>
      </c>
      <c s="36" t="s">
        <v>62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511</v>
      </c>
    </row>
    <row r="216" spans="1:5" ht="12.75">
      <c r="A216" t="s">
        <v>58</v>
      </c>
      <c r="E216" s="39" t="s">
        <v>347</v>
      </c>
    </row>
    <row r="217" spans="1:16" ht="25.5">
      <c r="A217" t="s">
        <v>49</v>
      </c>
      <c s="34" t="s">
        <v>248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82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57</v>
      </c>
    </row>
    <row r="220" spans="1:5" ht="12.75">
      <c r="A220" t="s">
        <v>58</v>
      </c>
      <c r="E220" s="39" t="s">
        <v>83</v>
      </c>
    </row>
    <row r="221" spans="1:13" ht="12.75">
      <c r="A221" t="s">
        <v>46</v>
      </c>
      <c r="C221" s="31" t="s">
        <v>362</v>
      </c>
      <c r="E221" s="33" t="s">
        <v>363</v>
      </c>
      <c r="J221" s="32">
        <f>0</f>
      </c>
      <c s="32">
        <f>0</f>
      </c>
      <c s="32">
        <f>0+L222+L226+L230+L234+L238+L242+L246+L250+L254</f>
      </c>
      <c s="32">
        <f>0+M222+M226+M230+M234+M238+M242+M246+M250+M254</f>
      </c>
    </row>
    <row r="222" spans="1:16" ht="12.75">
      <c r="A222" t="s">
        <v>49</v>
      </c>
      <c s="34" t="s">
        <v>258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367</v>
      </c>
    </row>
    <row r="226" spans="1:16" ht="12.75">
      <c r="A226" t="s">
        <v>49</v>
      </c>
      <c s="34" t="s">
        <v>261</v>
      </c>
      <c s="34" t="s">
        <v>512</v>
      </c>
      <c s="35" t="s">
        <v>47</v>
      </c>
      <c s="6" t="s">
        <v>513</v>
      </c>
      <c s="36" t="s">
        <v>62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513</v>
      </c>
    </row>
    <row r="230" spans="1:16" ht="25.5">
      <c r="A230" t="s">
        <v>49</v>
      </c>
      <c s="34" t="s">
        <v>264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25.5">
      <c r="A233" t="s">
        <v>58</v>
      </c>
      <c r="E233" s="39" t="s">
        <v>514</v>
      </c>
    </row>
    <row r="234" spans="1:16" ht="12.75">
      <c r="A234" t="s">
        <v>49</v>
      </c>
      <c s="34" t="s">
        <v>268</v>
      </c>
      <c s="34" t="s">
        <v>515</v>
      </c>
      <c s="35" t="s">
        <v>47</v>
      </c>
      <c s="6" t="s">
        <v>516</v>
      </c>
      <c s="36" t="s">
        <v>62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517</v>
      </c>
    </row>
    <row r="237" spans="1:5" ht="12.75">
      <c r="A237" t="s">
        <v>58</v>
      </c>
      <c r="E237" s="39" t="s">
        <v>83</v>
      </c>
    </row>
    <row r="238" spans="1:16" ht="12.75">
      <c r="A238" t="s">
        <v>49</v>
      </c>
      <c s="34" t="s">
        <v>271</v>
      </c>
      <c s="34" t="s">
        <v>518</v>
      </c>
      <c s="35" t="s">
        <v>47</v>
      </c>
      <c s="6" t="s">
        <v>519</v>
      </c>
      <c s="36" t="s">
        <v>62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517</v>
      </c>
    </row>
    <row r="241" spans="1:5" ht="12.75">
      <c r="A241" t="s">
        <v>58</v>
      </c>
      <c r="E241" s="39" t="s">
        <v>83</v>
      </c>
    </row>
    <row r="242" spans="1:16" ht="12.75">
      <c r="A242" t="s">
        <v>49</v>
      </c>
      <c s="34" t="s">
        <v>275</v>
      </c>
      <c s="34" t="s">
        <v>520</v>
      </c>
      <c s="35" t="s">
        <v>47</v>
      </c>
      <c s="6" t="s">
        <v>521</v>
      </c>
      <c s="36" t="s">
        <v>62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517</v>
      </c>
    </row>
    <row r="245" spans="1:5" ht="12.75">
      <c r="A245" t="s">
        <v>58</v>
      </c>
      <c r="E245" s="39" t="s">
        <v>83</v>
      </c>
    </row>
    <row r="246" spans="1:16" ht="12.75">
      <c r="A246" t="s">
        <v>49</v>
      </c>
      <c s="34" t="s">
        <v>279</v>
      </c>
      <c s="34" t="s">
        <v>522</v>
      </c>
      <c s="35" t="s">
        <v>47</v>
      </c>
      <c s="6" t="s">
        <v>523</v>
      </c>
      <c s="36" t="s">
        <v>66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517</v>
      </c>
    </row>
    <row r="249" spans="1:5" ht="12.75">
      <c r="A249" t="s">
        <v>58</v>
      </c>
      <c r="E249" s="39" t="s">
        <v>524</v>
      </c>
    </row>
    <row r="250" spans="1:16" ht="25.5">
      <c r="A250" t="s">
        <v>49</v>
      </c>
      <c s="34" t="s">
        <v>283</v>
      </c>
      <c s="34" t="s">
        <v>525</v>
      </c>
      <c s="35" t="s">
        <v>526</v>
      </c>
      <c s="6" t="s">
        <v>527</v>
      </c>
      <c s="36" t="s">
        <v>112</v>
      </c>
      <c s="37">
        <v>5.2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55</v>
      </c>
    </row>
    <row r="252" spans="1:5" ht="12.75">
      <c r="A252" s="35" t="s">
        <v>56</v>
      </c>
      <c r="E252" s="40" t="s">
        <v>57</v>
      </c>
    </row>
    <row r="253" spans="1:5" ht="165.75">
      <c r="A253" t="s">
        <v>58</v>
      </c>
      <c r="E253" s="39" t="s">
        <v>113</v>
      </c>
    </row>
    <row r="254" spans="1:16" ht="38.25">
      <c r="A254" t="s">
        <v>49</v>
      </c>
      <c s="34" t="s">
        <v>286</v>
      </c>
      <c s="34" t="s">
        <v>528</v>
      </c>
      <c s="35" t="s">
        <v>529</v>
      </c>
      <c s="6" t="s">
        <v>530</v>
      </c>
      <c s="36" t="s">
        <v>112</v>
      </c>
      <c s="37">
        <v>0.92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55</v>
      </c>
    </row>
    <row r="256" spans="1:5" ht="12.75">
      <c r="A256" s="35" t="s">
        <v>56</v>
      </c>
      <c r="E256" s="40" t="s">
        <v>57</v>
      </c>
    </row>
    <row r="257" spans="1:5" ht="165.75">
      <c r="A257" t="s">
        <v>58</v>
      </c>
      <c r="E257" s="39" t="s">
        <v>113</v>
      </c>
    </row>
    <row r="258" spans="1:13" ht="12.75">
      <c r="A258" t="s">
        <v>46</v>
      </c>
      <c r="C258" s="31" t="s">
        <v>20</v>
      </c>
      <c r="E258" s="33" t="s">
        <v>373</v>
      </c>
      <c r="J258" s="32">
        <f>0</f>
      </c>
      <c s="32">
        <f>0</f>
      </c>
      <c s="32">
        <f>0+L259+L263+L267+L271+L275+L279+L283+L287+L291</f>
      </c>
      <c s="32">
        <f>0+M259+M263+M267+M271+M275+M279+M283+M287+M291</f>
      </c>
    </row>
    <row r="259" spans="1:16" ht="12.75">
      <c r="A259" t="s">
        <v>49</v>
      </c>
      <c s="34" t="s">
        <v>340</v>
      </c>
      <c s="34" t="s">
        <v>375</v>
      </c>
      <c s="35" t="s">
        <v>47</v>
      </c>
      <c s="6" t="s">
        <v>376</v>
      </c>
      <c s="36" t="s">
        <v>208</v>
      </c>
      <c s="37">
        <v>64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377</v>
      </c>
    </row>
    <row r="263" spans="1:16" ht="12.75">
      <c r="A263" t="s">
        <v>49</v>
      </c>
      <c s="34" t="s">
        <v>343</v>
      </c>
      <c s="34" t="s">
        <v>379</v>
      </c>
      <c s="35" t="s">
        <v>47</v>
      </c>
      <c s="6" t="s">
        <v>380</v>
      </c>
      <c s="36" t="s">
        <v>62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57</v>
      </c>
    </row>
    <row r="266" spans="1:5" ht="63.75">
      <c r="A266" t="s">
        <v>58</v>
      </c>
      <c r="E266" s="39" t="s">
        <v>381</v>
      </c>
    </row>
    <row r="267" spans="1:16" ht="25.5">
      <c r="A267" t="s">
        <v>49</v>
      </c>
      <c s="34" t="s">
        <v>348</v>
      </c>
      <c s="34" t="s">
        <v>531</v>
      </c>
      <c s="35" t="s">
        <v>47</v>
      </c>
      <c s="6" t="s">
        <v>384</v>
      </c>
      <c s="36" t="s">
        <v>62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54</v>
      </c>
      <c r="E268" s="39" t="s">
        <v>55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83</v>
      </c>
    </row>
    <row r="271" spans="1:16" ht="12.75">
      <c r="A271" t="s">
        <v>49</v>
      </c>
      <c s="34" t="s">
        <v>352</v>
      </c>
      <c s="34" t="s">
        <v>386</v>
      </c>
      <c s="35" t="s">
        <v>47</v>
      </c>
      <c s="6" t="s">
        <v>387</v>
      </c>
      <c s="36" t="s">
        <v>62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55</v>
      </c>
    </row>
    <row r="273" spans="1:5" ht="12.75">
      <c r="A273" s="35" t="s">
        <v>56</v>
      </c>
      <c r="E273" s="40" t="s">
        <v>57</v>
      </c>
    </row>
    <row r="274" spans="1:5" ht="25.5">
      <c r="A274" t="s">
        <v>58</v>
      </c>
      <c r="E274" s="39" t="s">
        <v>388</v>
      </c>
    </row>
    <row r="275" spans="1:16" ht="12.75">
      <c r="A275" t="s">
        <v>49</v>
      </c>
      <c s="34" t="s">
        <v>356</v>
      </c>
      <c s="34" t="s">
        <v>532</v>
      </c>
      <c s="35" t="s">
        <v>47</v>
      </c>
      <c s="6" t="s">
        <v>391</v>
      </c>
      <c s="36" t="s">
        <v>208</v>
      </c>
      <c s="37">
        <v>52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54</v>
      </c>
      <c r="E276" s="39" t="s">
        <v>55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83</v>
      </c>
    </row>
    <row r="279" spans="1:16" ht="12.75">
      <c r="A279" t="s">
        <v>49</v>
      </c>
      <c s="34" t="s">
        <v>359</v>
      </c>
      <c s="34" t="s">
        <v>393</v>
      </c>
      <c s="35" t="s">
        <v>47</v>
      </c>
      <c s="6" t="s">
        <v>394</v>
      </c>
      <c s="36" t="s">
        <v>208</v>
      </c>
      <c s="37">
        <v>96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54</v>
      </c>
      <c r="E280" s="39" t="s">
        <v>55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83</v>
      </c>
    </row>
    <row r="283" spans="1:16" ht="12.75">
      <c r="A283" t="s">
        <v>49</v>
      </c>
      <c s="34" t="s">
        <v>408</v>
      </c>
      <c s="34" t="s">
        <v>396</v>
      </c>
      <c s="35" t="s">
        <v>47</v>
      </c>
      <c s="6" t="s">
        <v>397</v>
      </c>
      <c s="36" t="s">
        <v>208</v>
      </c>
      <c s="37">
        <v>48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54</v>
      </c>
      <c r="E284" s="39" t="s">
        <v>55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83</v>
      </c>
    </row>
    <row r="287" spans="1:16" ht="12.75">
      <c r="A287" t="s">
        <v>49</v>
      </c>
      <c s="34" t="s">
        <v>412</v>
      </c>
      <c s="34" t="s">
        <v>399</v>
      </c>
      <c s="35" t="s">
        <v>47</v>
      </c>
      <c s="6" t="s">
        <v>400</v>
      </c>
      <c s="36" t="s">
        <v>208</v>
      </c>
      <c s="37">
        <v>124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55</v>
      </c>
    </row>
    <row r="289" spans="1:5" ht="12.75">
      <c r="A289" s="35" t="s">
        <v>56</v>
      </c>
      <c r="E289" s="40" t="s">
        <v>57</v>
      </c>
    </row>
    <row r="290" spans="1:5" ht="38.25">
      <c r="A290" t="s">
        <v>58</v>
      </c>
      <c r="E290" s="39" t="s">
        <v>401</v>
      </c>
    </row>
    <row r="291" spans="1:16" ht="12.75">
      <c r="A291" t="s">
        <v>49</v>
      </c>
      <c s="34" t="s">
        <v>415</v>
      </c>
      <c s="34" t="s">
        <v>403</v>
      </c>
      <c s="35" t="s">
        <v>47</v>
      </c>
      <c s="6" t="s">
        <v>404</v>
      </c>
      <c s="36" t="s">
        <v>66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55</v>
      </c>
    </row>
    <row r="293" spans="1:5" ht="12.75">
      <c r="A293" s="35" t="s">
        <v>56</v>
      </c>
      <c r="E293" s="40" t="s">
        <v>57</v>
      </c>
    </row>
    <row r="294" spans="1:5" ht="38.25">
      <c r="A294" t="s">
        <v>58</v>
      </c>
      <c r="E294" s="39" t="s">
        <v>405</v>
      </c>
    </row>
    <row r="295" spans="1:13" ht="12.75">
      <c r="A295" t="s">
        <v>46</v>
      </c>
      <c r="C295" s="31" t="s">
        <v>406</v>
      </c>
      <c r="E295" s="33" t="s">
        <v>407</v>
      </c>
      <c r="J295" s="32">
        <f>0</f>
      </c>
      <c s="32">
        <f>0</f>
      </c>
      <c s="32">
        <f>0+L296+L300</f>
      </c>
      <c s="32">
        <f>0+M296+M300</f>
      </c>
    </row>
    <row r="296" spans="1:16" ht="12.75">
      <c r="A296" t="s">
        <v>49</v>
      </c>
      <c s="34" t="s">
        <v>252</v>
      </c>
      <c s="34" t="s">
        <v>409</v>
      </c>
      <c s="35" t="s">
        <v>47</v>
      </c>
      <c s="6" t="s">
        <v>410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517</v>
      </c>
    </row>
    <row r="299" spans="1:5" ht="63.75">
      <c r="A299" t="s">
        <v>58</v>
      </c>
      <c r="E299" s="39" t="s">
        <v>411</v>
      </c>
    </row>
    <row r="300" spans="1:16" ht="12.75">
      <c r="A300" t="s">
        <v>49</v>
      </c>
      <c s="34" t="s">
        <v>255</v>
      </c>
      <c s="34" t="s">
        <v>413</v>
      </c>
      <c s="35" t="s">
        <v>47</v>
      </c>
      <c s="6" t="s">
        <v>414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82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517</v>
      </c>
    </row>
    <row r="303" spans="1:5" ht="12.75">
      <c r="A303" t="s">
        <v>58</v>
      </c>
      <c r="E303" s="39" t="s">
        <v>83</v>
      </c>
    </row>
    <row r="304" spans="1:13" ht="12.75">
      <c r="A304" t="s">
        <v>46</v>
      </c>
      <c r="C304" s="31" t="s">
        <v>423</v>
      </c>
      <c r="E304" s="33" t="s">
        <v>424</v>
      </c>
      <c r="J304" s="32">
        <f>0</f>
      </c>
      <c s="32">
        <f>0</f>
      </c>
      <c s="32">
        <f>0+L305+L309+L313+L317+L321+L325+L329+L333+L337+L341+L345+L349+L353+L357</f>
      </c>
      <c s="32">
        <f>0+M305+M309+M313+M317+M321+M325+M329+M333+M337+M341+M345+M349+M353+M357</f>
      </c>
    </row>
    <row r="305" spans="1:16" ht="12.75">
      <c r="A305" t="s">
        <v>49</v>
      </c>
      <c s="34" t="s">
        <v>289</v>
      </c>
      <c s="34" t="s">
        <v>533</v>
      </c>
      <c s="35" t="s">
        <v>47</v>
      </c>
      <c s="6" t="s">
        <v>534</v>
      </c>
      <c s="36" t="s">
        <v>62</v>
      </c>
      <c s="37">
        <v>34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57</v>
      </c>
    </row>
    <row r="308" spans="1:5" ht="89.25">
      <c r="A308" t="s">
        <v>58</v>
      </c>
      <c r="E308" s="39" t="s">
        <v>428</v>
      </c>
    </row>
    <row r="309" spans="1:16" ht="12.75">
      <c r="A309" t="s">
        <v>49</v>
      </c>
      <c s="34" t="s">
        <v>293</v>
      </c>
      <c s="34" t="s">
        <v>430</v>
      </c>
      <c s="35" t="s">
        <v>47</v>
      </c>
      <c s="6" t="s">
        <v>431</v>
      </c>
      <c s="36" t="s">
        <v>81</v>
      </c>
      <c s="37">
        <v>40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432</v>
      </c>
    </row>
    <row r="313" spans="1:16" ht="12.75">
      <c r="A313" t="s">
        <v>49</v>
      </c>
      <c s="34" t="s">
        <v>297</v>
      </c>
      <c s="34" t="s">
        <v>434</v>
      </c>
      <c s="35" t="s">
        <v>47</v>
      </c>
      <c s="6" t="s">
        <v>435</v>
      </c>
      <c s="36" t="s">
        <v>71</v>
      </c>
      <c s="37">
        <v>1.812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82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12.75">
      <c r="A316" t="s">
        <v>58</v>
      </c>
      <c r="E316" s="39" t="s">
        <v>83</v>
      </c>
    </row>
    <row r="317" spans="1:16" ht="12.75">
      <c r="A317" t="s">
        <v>49</v>
      </c>
      <c s="34" t="s">
        <v>300</v>
      </c>
      <c s="34" t="s">
        <v>437</v>
      </c>
      <c s="35" t="s">
        <v>47</v>
      </c>
      <c s="6" t="s">
        <v>438</v>
      </c>
      <c s="36" t="s">
        <v>71</v>
      </c>
      <c s="37">
        <v>5.5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304</v>
      </c>
      <c s="34" t="s">
        <v>440</v>
      </c>
      <c s="35" t="s">
        <v>47</v>
      </c>
      <c s="6" t="s">
        <v>441</v>
      </c>
      <c s="36" t="s">
        <v>66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63.75">
      <c r="A324" t="s">
        <v>58</v>
      </c>
      <c r="E324" s="39" t="s">
        <v>442</v>
      </c>
    </row>
    <row r="325" spans="1:16" ht="12.75">
      <c r="A325" t="s">
        <v>49</v>
      </c>
      <c s="34" t="s">
        <v>308</v>
      </c>
      <c s="34" t="s">
        <v>444</v>
      </c>
      <c s="35" t="s">
        <v>47</v>
      </c>
      <c s="6" t="s">
        <v>445</v>
      </c>
      <c s="36" t="s">
        <v>99</v>
      </c>
      <c s="37">
        <v>68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12.75">
      <c r="A328" t="s">
        <v>58</v>
      </c>
      <c r="E328" s="39" t="s">
        <v>446</v>
      </c>
    </row>
    <row r="329" spans="1:16" ht="12.75">
      <c r="A329" t="s">
        <v>49</v>
      </c>
      <c s="34" t="s">
        <v>313</v>
      </c>
      <c s="34" t="s">
        <v>448</v>
      </c>
      <c s="35" t="s">
        <v>47</v>
      </c>
      <c s="6" t="s">
        <v>449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38.25">
      <c r="A332" t="s">
        <v>58</v>
      </c>
      <c r="E332" s="39" t="s">
        <v>450</v>
      </c>
    </row>
    <row r="333" spans="1:16" ht="12.75">
      <c r="A333" t="s">
        <v>49</v>
      </c>
      <c s="34" t="s">
        <v>316</v>
      </c>
      <c s="34" t="s">
        <v>452</v>
      </c>
      <c s="35" t="s">
        <v>47</v>
      </c>
      <c s="6" t="s">
        <v>453</v>
      </c>
      <c s="36" t="s">
        <v>62</v>
      </c>
      <c s="37">
        <v>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57</v>
      </c>
    </row>
    <row r="336" spans="1:5" ht="51">
      <c r="A336" t="s">
        <v>58</v>
      </c>
      <c r="E336" s="39" t="s">
        <v>454</v>
      </c>
    </row>
    <row r="337" spans="1:16" ht="12.75">
      <c r="A337" t="s">
        <v>49</v>
      </c>
      <c s="34" t="s">
        <v>319</v>
      </c>
      <c s="34" t="s">
        <v>456</v>
      </c>
      <c s="35" t="s">
        <v>47</v>
      </c>
      <c s="6" t="s">
        <v>457</v>
      </c>
      <c s="36" t="s">
        <v>62</v>
      </c>
      <c s="37">
        <v>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83</v>
      </c>
    </row>
    <row r="341" spans="1:16" ht="12.75">
      <c r="A341" t="s">
        <v>49</v>
      </c>
      <c s="34" t="s">
        <v>324</v>
      </c>
      <c s="34" t="s">
        <v>459</v>
      </c>
      <c s="35" t="s">
        <v>47</v>
      </c>
      <c s="6" t="s">
        <v>460</v>
      </c>
      <c s="36" t="s">
        <v>146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6" ht="12.75">
      <c r="A345" t="s">
        <v>49</v>
      </c>
      <c s="34" t="s">
        <v>327</v>
      </c>
      <c s="34" t="s">
        <v>462</v>
      </c>
      <c s="35" t="s">
        <v>47</v>
      </c>
      <c s="6" t="s">
        <v>463</v>
      </c>
      <c s="36" t="s">
        <v>71</v>
      </c>
      <c s="37">
        <v>5.5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57</v>
      </c>
    </row>
    <row r="348" spans="1:5" ht="76.5">
      <c r="A348" t="s">
        <v>58</v>
      </c>
      <c r="E348" s="39" t="s">
        <v>464</v>
      </c>
    </row>
    <row r="349" spans="1:16" ht="12.75">
      <c r="A349" t="s">
        <v>49</v>
      </c>
      <c s="34" t="s">
        <v>332</v>
      </c>
      <c s="34" t="s">
        <v>466</v>
      </c>
      <c s="35" t="s">
        <v>47</v>
      </c>
      <c s="6" t="s">
        <v>467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468</v>
      </c>
    </row>
    <row r="353" spans="1:16" ht="12.75">
      <c r="A353" t="s">
        <v>49</v>
      </c>
      <c s="34" t="s">
        <v>335</v>
      </c>
      <c s="34" t="s">
        <v>535</v>
      </c>
      <c s="35" t="s">
        <v>47</v>
      </c>
      <c s="6" t="s">
        <v>536</v>
      </c>
      <c s="36" t="s">
        <v>81</v>
      </c>
      <c s="37">
        <v>20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57</v>
      </c>
    </row>
    <row r="356" spans="1:5" ht="89.25">
      <c r="A356" t="s">
        <v>58</v>
      </c>
      <c r="E356" s="39" t="s">
        <v>537</v>
      </c>
    </row>
    <row r="357" spans="1:16" ht="25.5">
      <c r="A357" t="s">
        <v>49</v>
      </c>
      <c s="34" t="s">
        <v>337</v>
      </c>
      <c s="34" t="s">
        <v>538</v>
      </c>
      <c s="35" t="s">
        <v>47</v>
      </c>
      <c s="6" t="s">
        <v>539</v>
      </c>
      <c s="36" t="s">
        <v>476</v>
      </c>
      <c s="37">
        <v>289.3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57</v>
      </c>
    </row>
    <row r="360" spans="1:5" ht="63.75">
      <c r="A360" t="s">
        <v>58</v>
      </c>
      <c r="E360" s="39" t="s">
        <v>477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540</v>
      </c>
      <c r="E4" s="26" t="s">
        <v>541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544</v>
      </c>
      <c r="E8" s="30" t="s">
        <v>543</v>
      </c>
      <c r="J8" s="29">
        <f>0+J9+J90</f>
      </c>
      <c s="29">
        <f>0+K9+K90</f>
      </c>
      <c s="29">
        <f>0+L9+L90</f>
      </c>
      <c s="29">
        <f>0+M9+M90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89</v>
      </c>
      <c s="35" t="s">
        <v>47</v>
      </c>
      <c s="6" t="s">
        <v>90</v>
      </c>
      <c s="36" t="s">
        <v>81</v>
      </c>
      <c s="37">
        <v>1976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83</v>
      </c>
    </row>
    <row r="14" spans="1:16" ht="12.75">
      <c r="A14" t="s">
        <v>49</v>
      </c>
      <c s="34" t="s">
        <v>27</v>
      </c>
      <c s="34" t="s">
        <v>106</v>
      </c>
      <c s="35" t="s">
        <v>47</v>
      </c>
      <c s="6" t="s">
        <v>107</v>
      </c>
      <c s="36" t="s">
        <v>62</v>
      </c>
      <c s="37">
        <v>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83</v>
      </c>
    </row>
    <row r="18" spans="1:16" ht="12.75">
      <c r="A18" t="s">
        <v>49</v>
      </c>
      <c s="34" t="s">
        <v>26</v>
      </c>
      <c s="34" t="s">
        <v>545</v>
      </c>
      <c s="35" t="s">
        <v>47</v>
      </c>
      <c s="6" t="s">
        <v>546</v>
      </c>
      <c s="36" t="s">
        <v>547</v>
      </c>
      <c s="37">
        <v>19.76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548</v>
      </c>
    </row>
    <row r="21" spans="1:5" ht="76.5">
      <c r="A21" t="s">
        <v>58</v>
      </c>
      <c r="E21" s="39" t="s">
        <v>549</v>
      </c>
    </row>
    <row r="22" spans="1:16" ht="25.5">
      <c r="A22" t="s">
        <v>49</v>
      </c>
      <c s="34" t="s">
        <v>68</v>
      </c>
      <c s="34" t="s">
        <v>550</v>
      </c>
      <c s="35" t="s">
        <v>47</v>
      </c>
      <c s="6" t="s">
        <v>551</v>
      </c>
      <c s="36" t="s">
        <v>81</v>
      </c>
      <c s="37">
        <v>1976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552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74</v>
      </c>
      <c s="34" t="s">
        <v>553</v>
      </c>
      <c s="35" t="s">
        <v>47</v>
      </c>
      <c s="6" t="s">
        <v>554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552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555</v>
      </c>
      <c s="35" t="s">
        <v>47</v>
      </c>
      <c s="6" t="s">
        <v>556</v>
      </c>
      <c s="36" t="s">
        <v>62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552</v>
      </c>
    </row>
    <row r="33" spans="1:5" ht="12.7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144</v>
      </c>
      <c s="35" t="s">
        <v>47</v>
      </c>
      <c s="6" t="s">
        <v>145</v>
      </c>
      <c s="36" t="s">
        <v>146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38.25">
      <c r="A37" t="s">
        <v>58</v>
      </c>
      <c r="E37" s="39" t="s">
        <v>147</v>
      </c>
    </row>
    <row r="38" spans="1:16" ht="12.75">
      <c r="A38" t="s">
        <v>49</v>
      </c>
      <c s="34" t="s">
        <v>88</v>
      </c>
      <c s="34" t="s">
        <v>149</v>
      </c>
      <c s="35" t="s">
        <v>47</v>
      </c>
      <c s="6" t="s">
        <v>150</v>
      </c>
      <c s="36" t="s">
        <v>146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151</v>
      </c>
    </row>
    <row r="42" spans="1:16" ht="12.75">
      <c r="A42" t="s">
        <v>49</v>
      </c>
      <c s="34" t="s">
        <v>91</v>
      </c>
      <c s="34" t="s">
        <v>178</v>
      </c>
      <c s="35" t="s">
        <v>47</v>
      </c>
      <c s="6" t="s">
        <v>179</v>
      </c>
      <c s="36" t="s">
        <v>62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83</v>
      </c>
    </row>
    <row r="46" spans="1:16" ht="12.75">
      <c r="A46" t="s">
        <v>49</v>
      </c>
      <c s="34" t="s">
        <v>96</v>
      </c>
      <c s="34" t="s">
        <v>557</v>
      </c>
      <c s="35" t="s">
        <v>47</v>
      </c>
      <c s="6" t="s">
        <v>558</v>
      </c>
      <c s="36" t="s">
        <v>81</v>
      </c>
      <c s="37">
        <v>5808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552</v>
      </c>
    </row>
    <row r="49" spans="1:5" ht="76.5">
      <c r="A49" t="s">
        <v>58</v>
      </c>
      <c r="E49" s="39" t="s">
        <v>549</v>
      </c>
    </row>
    <row r="50" spans="1:16" ht="12.75">
      <c r="A50" t="s">
        <v>49</v>
      </c>
      <c s="34" t="s">
        <v>101</v>
      </c>
      <c s="34" t="s">
        <v>559</v>
      </c>
      <c s="35" t="s">
        <v>47</v>
      </c>
      <c s="6" t="s">
        <v>560</v>
      </c>
      <c s="36" t="s">
        <v>81</v>
      </c>
      <c s="37">
        <v>5808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552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561</v>
      </c>
      <c s="35" t="s">
        <v>47</v>
      </c>
      <c s="6" t="s">
        <v>562</v>
      </c>
      <c s="36" t="s">
        <v>62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02">
      <c r="A57" t="s">
        <v>58</v>
      </c>
      <c r="E57" s="39" t="s">
        <v>563</v>
      </c>
    </row>
    <row r="58" spans="1:16" ht="12.75">
      <c r="A58" t="s">
        <v>49</v>
      </c>
      <c s="34" t="s">
        <v>108</v>
      </c>
      <c s="34" t="s">
        <v>564</v>
      </c>
      <c s="35" t="s">
        <v>47</v>
      </c>
      <c s="6" t="s">
        <v>565</v>
      </c>
      <c s="36" t="s">
        <v>62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83</v>
      </c>
    </row>
    <row r="62" spans="1:16" ht="12.75">
      <c r="A62" t="s">
        <v>49</v>
      </c>
      <c s="34" t="s">
        <v>115</v>
      </c>
      <c s="34" t="s">
        <v>566</v>
      </c>
      <c s="35" t="s">
        <v>47</v>
      </c>
      <c s="6" t="s">
        <v>567</v>
      </c>
      <c s="36" t="s">
        <v>62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02">
      <c r="A65" t="s">
        <v>58</v>
      </c>
      <c r="E65" s="39" t="s">
        <v>563</v>
      </c>
    </row>
    <row r="66" spans="1:16" ht="12.75">
      <c r="A66" t="s">
        <v>49</v>
      </c>
      <c s="34" t="s">
        <v>121</v>
      </c>
      <c s="34" t="s">
        <v>568</v>
      </c>
      <c s="35" t="s">
        <v>47</v>
      </c>
      <c s="6" t="s">
        <v>569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83</v>
      </c>
    </row>
    <row r="70" spans="1:16" ht="12.75">
      <c r="A70" t="s">
        <v>49</v>
      </c>
      <c s="34" t="s">
        <v>125</v>
      </c>
      <c s="34" t="s">
        <v>570</v>
      </c>
      <c s="35" t="s">
        <v>47</v>
      </c>
      <c s="6" t="s">
        <v>571</v>
      </c>
      <c s="36" t="s">
        <v>62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02">
      <c r="A73" t="s">
        <v>58</v>
      </c>
      <c r="E73" s="39" t="s">
        <v>563</v>
      </c>
    </row>
    <row r="74" spans="1:16" ht="12.75">
      <c r="A74" t="s">
        <v>49</v>
      </c>
      <c s="34" t="s">
        <v>128</v>
      </c>
      <c s="34" t="s">
        <v>572</v>
      </c>
      <c s="35" t="s">
        <v>47</v>
      </c>
      <c s="6" t="s">
        <v>573</v>
      </c>
      <c s="36" t="s">
        <v>62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83</v>
      </c>
    </row>
    <row r="78" spans="1:16" ht="12.75">
      <c r="A78" t="s">
        <v>49</v>
      </c>
      <c s="34" t="s">
        <v>131</v>
      </c>
      <c s="34" t="s">
        <v>574</v>
      </c>
      <c s="35" t="s">
        <v>47</v>
      </c>
      <c s="6" t="s">
        <v>575</v>
      </c>
      <c s="36" t="s">
        <v>576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76.5">
      <c r="A81" t="s">
        <v>58</v>
      </c>
      <c r="E81" s="39" t="s">
        <v>577</v>
      </c>
    </row>
    <row r="82" spans="1:16" ht="12.75">
      <c r="A82" t="s">
        <v>49</v>
      </c>
      <c s="34" t="s">
        <v>134</v>
      </c>
      <c s="34" t="s">
        <v>578</v>
      </c>
      <c s="35" t="s">
        <v>47</v>
      </c>
      <c s="6" t="s">
        <v>579</v>
      </c>
      <c s="36" t="s">
        <v>81</v>
      </c>
      <c s="37">
        <v>5808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76.5">
      <c r="A85" t="s">
        <v>58</v>
      </c>
      <c r="E85" s="39" t="s">
        <v>580</v>
      </c>
    </row>
    <row r="86" spans="1:16" ht="12.75">
      <c r="A86" t="s">
        <v>49</v>
      </c>
      <c s="34" t="s">
        <v>137</v>
      </c>
      <c s="34" t="s">
        <v>226</v>
      </c>
      <c s="35" t="s">
        <v>47</v>
      </c>
      <c s="6" t="s">
        <v>581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25.5">
      <c r="A89" t="s">
        <v>58</v>
      </c>
      <c r="E89" s="39" t="s">
        <v>582</v>
      </c>
    </row>
    <row r="90" spans="1:13" ht="12.75">
      <c r="A90" t="s">
        <v>46</v>
      </c>
      <c r="C90" s="31" t="s">
        <v>20</v>
      </c>
      <c r="E90" s="33" t="s">
        <v>373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140</v>
      </c>
      <c s="34" t="s">
        <v>375</v>
      </c>
      <c s="35" t="s">
        <v>47</v>
      </c>
      <c s="6" t="s">
        <v>376</v>
      </c>
      <c s="36" t="s">
        <v>208</v>
      </c>
      <c s="37">
        <v>48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583</v>
      </c>
      <c r="E4" s="26" t="s">
        <v>584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587</v>
      </c>
      <c r="E8" s="30" t="s">
        <v>586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588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589</v>
      </c>
      <c s="35" t="s">
        <v>47</v>
      </c>
      <c s="6" t="s">
        <v>590</v>
      </c>
      <c s="36" t="s">
        <v>66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591</v>
      </c>
    </row>
    <row r="12" spans="1:5" ht="12.75">
      <c r="A12" s="35" t="s">
        <v>56</v>
      </c>
      <c r="E12" s="40" t="s">
        <v>592</v>
      </c>
    </row>
    <row r="13" spans="1:5" ht="89.25">
      <c r="A13" t="s">
        <v>58</v>
      </c>
      <c r="E13" s="39" t="s">
        <v>593</v>
      </c>
    </row>
    <row r="14" spans="1:16" ht="12.75">
      <c r="A14" t="s">
        <v>49</v>
      </c>
      <c s="34" t="s">
        <v>27</v>
      </c>
      <c s="34" t="s">
        <v>594</v>
      </c>
      <c s="35" t="s">
        <v>47</v>
      </c>
      <c s="6" t="s">
        <v>595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596</v>
      </c>
    </row>
    <row r="16" spans="1:5" ht="12.75">
      <c r="A16" s="35" t="s">
        <v>56</v>
      </c>
      <c r="E16" s="40" t="s">
        <v>592</v>
      </c>
    </row>
    <row r="17" spans="1:5" ht="102">
      <c r="A17" t="s">
        <v>58</v>
      </c>
      <c r="E17" s="39" t="s">
        <v>597</v>
      </c>
    </row>
    <row r="18" spans="1:16" ht="12.75">
      <c r="A18" t="s">
        <v>49</v>
      </c>
      <c s="34" t="s">
        <v>26</v>
      </c>
      <c s="34" t="s">
        <v>598</v>
      </c>
      <c s="35" t="s">
        <v>47</v>
      </c>
      <c s="6" t="s">
        <v>599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600</v>
      </c>
    </row>
    <row r="20" spans="1:5" ht="12.75">
      <c r="A20" s="35" t="s">
        <v>56</v>
      </c>
      <c r="E20" s="40" t="s">
        <v>592</v>
      </c>
    </row>
    <row r="21" spans="1:5" ht="38.25">
      <c r="A21" t="s">
        <v>58</v>
      </c>
      <c r="E21" s="39" t="s">
        <v>601</v>
      </c>
    </row>
    <row r="22" spans="1:13" ht="12.75">
      <c r="A22" t="s">
        <v>46</v>
      </c>
      <c r="C22" s="31" t="s">
        <v>27</v>
      </c>
      <c r="E22" s="33" t="s">
        <v>373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68</v>
      </c>
      <c s="34" t="s">
        <v>602</v>
      </c>
      <c s="35" t="s">
        <v>47</v>
      </c>
      <c s="6" t="s">
        <v>603</v>
      </c>
      <c s="36" t="s">
        <v>66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604</v>
      </c>
    </row>
    <row r="25" spans="1:5" ht="12.75">
      <c r="A25" s="35" t="s">
        <v>56</v>
      </c>
      <c r="E25" s="40" t="s">
        <v>592</v>
      </c>
    </row>
    <row r="26" spans="1:5" ht="89.25">
      <c r="A26" t="s">
        <v>58</v>
      </c>
      <c r="E26" s="39" t="s">
        <v>605</v>
      </c>
    </row>
    <row r="27" spans="1:16" ht="12.75">
      <c r="A27" t="s">
        <v>49</v>
      </c>
      <c s="34" t="s">
        <v>74</v>
      </c>
      <c s="34" t="s">
        <v>606</v>
      </c>
      <c s="35" t="s">
        <v>47</v>
      </c>
      <c s="6" t="s">
        <v>607</v>
      </c>
      <c s="36" t="s">
        <v>66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608</v>
      </c>
    </row>
    <row r="29" spans="1:5" ht="12.75">
      <c r="A29" s="35" t="s">
        <v>56</v>
      </c>
      <c r="E29" s="40" t="s">
        <v>592</v>
      </c>
    </row>
    <row r="30" spans="1:5" ht="76.5">
      <c r="A30" t="s">
        <v>58</v>
      </c>
      <c r="E30" s="39" t="s">
        <v>609</v>
      </c>
    </row>
    <row r="31" spans="1:16" ht="12.75">
      <c r="A31" t="s">
        <v>49</v>
      </c>
      <c s="34" t="s">
        <v>78</v>
      </c>
      <c s="34" t="s">
        <v>610</v>
      </c>
      <c s="35" t="s">
        <v>47</v>
      </c>
      <c s="6" t="s">
        <v>611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612</v>
      </c>
    </row>
    <row r="34" spans="1:5" ht="12.75">
      <c r="A34" t="s">
        <v>58</v>
      </c>
      <c r="E34" s="39" t="s">
        <v>613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614</v>
      </c>
      <c r="E4" s="26" t="s">
        <v>615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618</v>
      </c>
      <c r="E8" s="30" t="s">
        <v>617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74</v>
      </c>
      <c r="E9" s="33" t="s">
        <v>619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620</v>
      </c>
      <c s="35" t="s">
        <v>47</v>
      </c>
      <c s="6" t="s">
        <v>621</v>
      </c>
      <c s="36" t="s">
        <v>71</v>
      </c>
      <c s="37">
        <v>28.7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38.25">
      <c r="A13" t="s">
        <v>58</v>
      </c>
      <c r="E13" s="39" t="s">
        <v>622</v>
      </c>
    </row>
    <row r="14" spans="1:16" ht="12.75">
      <c r="A14" t="s">
        <v>49</v>
      </c>
      <c s="34" t="s">
        <v>27</v>
      </c>
      <c s="34" t="s">
        <v>623</v>
      </c>
      <c s="35" t="s">
        <v>47</v>
      </c>
      <c s="6" t="s">
        <v>624</v>
      </c>
      <c s="36" t="s">
        <v>71</v>
      </c>
      <c s="37">
        <v>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51">
      <c r="A17" t="s">
        <v>58</v>
      </c>
      <c r="E17" s="39" t="s">
        <v>625</v>
      </c>
    </row>
    <row r="18" spans="1:16" ht="12.75">
      <c r="A18" t="s">
        <v>49</v>
      </c>
      <c s="34" t="s">
        <v>26</v>
      </c>
      <c s="34" t="s">
        <v>626</v>
      </c>
      <c s="35" t="s">
        <v>47</v>
      </c>
      <c s="6" t="s">
        <v>627</v>
      </c>
      <c s="36" t="s">
        <v>99</v>
      </c>
      <c s="37">
        <v>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628</v>
      </c>
    </row>
    <row r="21" spans="1:5" ht="38.25">
      <c r="A21" t="s">
        <v>58</v>
      </c>
      <c r="E21" s="39" t="s">
        <v>629</v>
      </c>
    </row>
    <row r="22" spans="1:16" ht="12.75">
      <c r="A22" t="s">
        <v>49</v>
      </c>
      <c s="34" t="s">
        <v>68</v>
      </c>
      <c s="34" t="s">
        <v>630</v>
      </c>
      <c s="35" t="s">
        <v>47</v>
      </c>
      <c s="6" t="s">
        <v>631</v>
      </c>
      <c s="36" t="s">
        <v>81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628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68</v>
      </c>
      <c s="34" t="s">
        <v>632</v>
      </c>
      <c s="35" t="s">
        <v>47</v>
      </c>
      <c s="6" t="s">
        <v>633</v>
      </c>
      <c s="36" t="s">
        <v>81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628</v>
      </c>
    </row>
    <row r="29" spans="1:5" ht="12.75">
      <c r="A29" t="s">
        <v>58</v>
      </c>
      <c r="E29" s="39" t="s">
        <v>83</v>
      </c>
    </row>
    <row r="30" spans="1:13" ht="12.75">
      <c r="A30" t="s">
        <v>46</v>
      </c>
      <c r="C30" s="31" t="s">
        <v>20</v>
      </c>
      <c r="E30" s="33" t="s">
        <v>373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159</v>
      </c>
      <c s="34" t="s">
        <v>634</v>
      </c>
      <c s="35" t="s">
        <v>47</v>
      </c>
      <c s="6" t="s">
        <v>635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57</v>
      </c>
    </row>
    <row r="34" spans="1:5" ht="25.5">
      <c r="A34" t="s">
        <v>58</v>
      </c>
      <c r="E34" s="39" t="s">
        <v>636</v>
      </c>
    </row>
    <row r="35" spans="1:16" ht="12.75">
      <c r="A35" t="s">
        <v>49</v>
      </c>
      <c s="34" t="s">
        <v>162</v>
      </c>
      <c s="34" t="s">
        <v>399</v>
      </c>
      <c s="35" t="s">
        <v>47</v>
      </c>
      <c s="6" t="s">
        <v>400</v>
      </c>
      <c s="36" t="s">
        <v>208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57</v>
      </c>
    </row>
    <row r="38" spans="1:5" ht="38.25">
      <c r="A38" t="s">
        <v>58</v>
      </c>
      <c r="E38" s="39" t="s">
        <v>401</v>
      </c>
    </row>
    <row r="39" spans="1:13" ht="12.75">
      <c r="A39" t="s">
        <v>46</v>
      </c>
      <c r="C39" s="31" t="s">
        <v>637</v>
      </c>
      <c r="E39" s="33" t="s">
        <v>638</v>
      </c>
      <c r="J39" s="32">
        <f>0</f>
      </c>
      <c s="32">
        <f>0</f>
      </c>
      <c s="32">
        <f>0+L40+L44+L48+L52+L56+L60+L64+L68+L72+L76+L80+L84+L88+L92+L96+L100+L104+L108+L112+L116+L120</f>
      </c>
      <c s="32">
        <f>0+M40+M44+M48+M52+M56+M60+M64+M68+M72+M76+M80+M84+M88+M92+M96+M100+M104+M108+M112+M116+M120</f>
      </c>
    </row>
    <row r="40" spans="1:16" ht="12.75">
      <c r="A40" t="s">
        <v>49</v>
      </c>
      <c s="34" t="s">
        <v>74</v>
      </c>
      <c s="34" t="s">
        <v>639</v>
      </c>
      <c s="35" t="s">
        <v>47</v>
      </c>
      <c s="6" t="s">
        <v>640</v>
      </c>
      <c s="36" t="s">
        <v>81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628</v>
      </c>
    </row>
    <row r="43" spans="1:5" ht="12.75">
      <c r="A43" t="s">
        <v>58</v>
      </c>
      <c r="E43" s="39" t="s">
        <v>83</v>
      </c>
    </row>
    <row r="44" spans="1:16" ht="12.75">
      <c r="A44" t="s">
        <v>49</v>
      </c>
      <c s="34" t="s">
        <v>78</v>
      </c>
      <c s="34" t="s">
        <v>641</v>
      </c>
      <c s="35" t="s">
        <v>47</v>
      </c>
      <c s="6" t="s">
        <v>642</v>
      </c>
      <c s="36" t="s">
        <v>81</v>
      </c>
      <c s="37">
        <v>8.5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628</v>
      </c>
    </row>
    <row r="47" spans="1:5" ht="38.25">
      <c r="A47" t="s">
        <v>58</v>
      </c>
      <c r="E47" s="39" t="s">
        <v>643</v>
      </c>
    </row>
    <row r="48" spans="1:16" ht="12.75">
      <c r="A48" t="s">
        <v>49</v>
      </c>
      <c s="34" t="s">
        <v>84</v>
      </c>
      <c s="34" t="s">
        <v>644</v>
      </c>
      <c s="35" t="s">
        <v>47</v>
      </c>
      <c s="6" t="s">
        <v>645</v>
      </c>
      <c s="36" t="s">
        <v>62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57</v>
      </c>
    </row>
    <row r="51" spans="1:5" ht="25.5">
      <c r="A51" t="s">
        <v>58</v>
      </c>
      <c r="E51" s="39" t="s">
        <v>646</v>
      </c>
    </row>
    <row r="52" spans="1:16" ht="12.75">
      <c r="A52" t="s">
        <v>49</v>
      </c>
      <c s="34" t="s">
        <v>88</v>
      </c>
      <c s="34" t="s">
        <v>647</v>
      </c>
      <c s="35" t="s">
        <v>47</v>
      </c>
      <c s="6" t="s">
        <v>648</v>
      </c>
      <c s="36" t="s">
        <v>62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628</v>
      </c>
    </row>
    <row r="55" spans="1:5" ht="12.75">
      <c r="A55" t="s">
        <v>58</v>
      </c>
      <c r="E55" s="39" t="s">
        <v>83</v>
      </c>
    </row>
    <row r="56" spans="1:16" ht="25.5">
      <c r="A56" t="s">
        <v>49</v>
      </c>
      <c s="34" t="s">
        <v>91</v>
      </c>
      <c s="34" t="s">
        <v>649</v>
      </c>
      <c s="35" t="s">
        <v>47</v>
      </c>
      <c s="6" t="s">
        <v>650</v>
      </c>
      <c s="36" t="s">
        <v>99</v>
      </c>
      <c s="37">
        <v>67.74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57</v>
      </c>
    </row>
    <row r="59" spans="1:5" ht="127.5">
      <c r="A59" t="s">
        <v>58</v>
      </c>
      <c r="E59" s="39" t="s">
        <v>651</v>
      </c>
    </row>
    <row r="60" spans="1:16" ht="12.75">
      <c r="A60" t="s">
        <v>49</v>
      </c>
      <c s="34" t="s">
        <v>96</v>
      </c>
      <c s="34" t="s">
        <v>652</v>
      </c>
      <c s="35" t="s">
        <v>47</v>
      </c>
      <c s="6" t="s">
        <v>653</v>
      </c>
      <c s="36" t="s">
        <v>71</v>
      </c>
      <c s="37">
        <v>1.66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57</v>
      </c>
    </row>
    <row r="63" spans="1:5" ht="51">
      <c r="A63" t="s">
        <v>58</v>
      </c>
      <c r="E63" s="39" t="s">
        <v>654</v>
      </c>
    </row>
    <row r="64" spans="1:16" ht="12.75">
      <c r="A64" t="s">
        <v>49</v>
      </c>
      <c s="34" t="s">
        <v>101</v>
      </c>
      <c s="34" t="s">
        <v>655</v>
      </c>
      <c s="35" t="s">
        <v>47</v>
      </c>
      <c s="6" t="s">
        <v>656</v>
      </c>
      <c s="36" t="s">
        <v>71</v>
      </c>
      <c s="37">
        <v>2.4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628</v>
      </c>
    </row>
    <row r="67" spans="1:5" ht="38.25">
      <c r="A67" t="s">
        <v>58</v>
      </c>
      <c r="E67" s="39" t="s">
        <v>657</v>
      </c>
    </row>
    <row r="68" spans="1:16" ht="12.75">
      <c r="A68" t="s">
        <v>49</v>
      </c>
      <c s="34" t="s">
        <v>105</v>
      </c>
      <c s="34" t="s">
        <v>658</v>
      </c>
      <c s="35" t="s">
        <v>47</v>
      </c>
      <c s="6" t="s">
        <v>659</v>
      </c>
      <c s="36" t="s">
        <v>99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628</v>
      </c>
    </row>
    <row r="71" spans="1:5" ht="12.75">
      <c r="A71" t="s">
        <v>58</v>
      </c>
      <c r="E71" s="39" t="s">
        <v>660</v>
      </c>
    </row>
    <row r="72" spans="1:16" ht="12.75">
      <c r="A72" t="s">
        <v>49</v>
      </c>
      <c s="34" t="s">
        <v>108</v>
      </c>
      <c s="34" t="s">
        <v>661</v>
      </c>
      <c s="35" t="s">
        <v>47</v>
      </c>
      <c s="6" t="s">
        <v>662</v>
      </c>
      <c s="36" t="s">
        <v>99</v>
      </c>
      <c s="37">
        <v>57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57</v>
      </c>
    </row>
    <row r="75" spans="1:5" ht="12.75">
      <c r="A75" t="s">
        <v>58</v>
      </c>
      <c r="E75" s="39" t="s">
        <v>660</v>
      </c>
    </row>
    <row r="76" spans="1:16" ht="12.75">
      <c r="A76" t="s">
        <v>49</v>
      </c>
      <c s="34" t="s">
        <v>115</v>
      </c>
      <c s="34" t="s">
        <v>663</v>
      </c>
      <c s="35" t="s">
        <v>47</v>
      </c>
      <c s="6" t="s">
        <v>664</v>
      </c>
      <c s="36" t="s">
        <v>99</v>
      </c>
      <c s="37">
        <v>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82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57</v>
      </c>
    </row>
    <row r="79" spans="1:5" ht="12.75">
      <c r="A79" t="s">
        <v>58</v>
      </c>
      <c r="E79" s="39" t="s">
        <v>83</v>
      </c>
    </row>
    <row r="80" spans="1:16" ht="12.75">
      <c r="A80" t="s">
        <v>49</v>
      </c>
      <c s="34" t="s">
        <v>121</v>
      </c>
      <c s="34" t="s">
        <v>665</v>
      </c>
      <c s="35" t="s">
        <v>47</v>
      </c>
      <c s="6" t="s">
        <v>666</v>
      </c>
      <c s="36" t="s">
        <v>71</v>
      </c>
      <c s="37">
        <v>1.2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628</v>
      </c>
    </row>
    <row r="83" spans="1:5" ht="63.75">
      <c r="A83" t="s">
        <v>58</v>
      </c>
      <c r="E83" s="39" t="s">
        <v>667</v>
      </c>
    </row>
    <row r="84" spans="1:16" ht="12.75">
      <c r="A84" t="s">
        <v>49</v>
      </c>
      <c s="34" t="s">
        <v>125</v>
      </c>
      <c s="34" t="s">
        <v>668</v>
      </c>
      <c s="35" t="s">
        <v>47</v>
      </c>
      <c s="6" t="s">
        <v>669</v>
      </c>
      <c s="36" t="s">
        <v>71</v>
      </c>
      <c s="37">
        <v>1.1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57</v>
      </c>
    </row>
    <row r="87" spans="1:5" ht="51">
      <c r="A87" t="s">
        <v>58</v>
      </c>
      <c r="E87" s="39" t="s">
        <v>654</v>
      </c>
    </row>
    <row r="88" spans="1:16" ht="12.75">
      <c r="A88" t="s">
        <v>49</v>
      </c>
      <c s="34" t="s">
        <v>128</v>
      </c>
      <c s="34" t="s">
        <v>670</v>
      </c>
      <c s="35" t="s">
        <v>47</v>
      </c>
      <c s="6" t="s">
        <v>671</v>
      </c>
      <c s="36" t="s">
        <v>71</v>
      </c>
      <c s="37">
        <v>0.9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57</v>
      </c>
    </row>
    <row r="91" spans="1:5" ht="51">
      <c r="A91" t="s">
        <v>58</v>
      </c>
      <c r="E91" s="39" t="s">
        <v>654</v>
      </c>
    </row>
    <row r="92" spans="1:16" ht="25.5">
      <c r="A92" t="s">
        <v>49</v>
      </c>
      <c s="34" t="s">
        <v>131</v>
      </c>
      <c s="34" t="s">
        <v>672</v>
      </c>
      <c s="35" t="s">
        <v>47</v>
      </c>
      <c s="6" t="s">
        <v>673</v>
      </c>
      <c s="36" t="s">
        <v>71</v>
      </c>
      <c s="37">
        <v>2.2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57</v>
      </c>
    </row>
    <row r="95" spans="1:5" ht="51">
      <c r="A95" t="s">
        <v>58</v>
      </c>
      <c r="E95" s="39" t="s">
        <v>674</v>
      </c>
    </row>
    <row r="96" spans="1:16" ht="12.75">
      <c r="A96" t="s">
        <v>49</v>
      </c>
      <c s="34" t="s">
        <v>134</v>
      </c>
      <c s="34" t="s">
        <v>675</v>
      </c>
      <c s="35" t="s">
        <v>47</v>
      </c>
      <c s="6" t="s">
        <v>676</v>
      </c>
      <c s="36" t="s">
        <v>71</v>
      </c>
      <c s="37">
        <v>34.55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57</v>
      </c>
    </row>
    <row r="99" spans="1:5" ht="369.75">
      <c r="A99" t="s">
        <v>58</v>
      </c>
      <c r="E99" s="39" t="s">
        <v>677</v>
      </c>
    </row>
    <row r="100" spans="1:16" ht="12.75">
      <c r="A100" t="s">
        <v>49</v>
      </c>
      <c s="34" t="s">
        <v>137</v>
      </c>
      <c s="34" t="s">
        <v>69</v>
      </c>
      <c s="35" t="s">
        <v>47</v>
      </c>
      <c s="6" t="s">
        <v>70</v>
      </c>
      <c s="36" t="s">
        <v>71</v>
      </c>
      <c s="37">
        <v>13.94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57</v>
      </c>
    </row>
    <row r="103" spans="1:5" ht="216.75">
      <c r="A103" t="s">
        <v>58</v>
      </c>
      <c r="E103" s="39" t="s">
        <v>73</v>
      </c>
    </row>
    <row r="104" spans="1:16" ht="12.75">
      <c r="A104" t="s">
        <v>49</v>
      </c>
      <c s="34" t="s">
        <v>140</v>
      </c>
      <c s="34" t="s">
        <v>92</v>
      </c>
      <c s="35" t="s">
        <v>47</v>
      </c>
      <c s="6" t="s">
        <v>93</v>
      </c>
      <c s="36" t="s">
        <v>71</v>
      </c>
      <c s="37">
        <v>1.2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57</v>
      </c>
    </row>
    <row r="107" spans="1:5" ht="153">
      <c r="A107" t="s">
        <v>58</v>
      </c>
      <c r="E107" s="39" t="s">
        <v>95</v>
      </c>
    </row>
    <row r="108" spans="1:16" ht="12.75">
      <c r="A108" t="s">
        <v>49</v>
      </c>
      <c s="34" t="s">
        <v>143</v>
      </c>
      <c s="34" t="s">
        <v>678</v>
      </c>
      <c s="35" t="s">
        <v>47</v>
      </c>
      <c s="6" t="s">
        <v>679</v>
      </c>
      <c s="36" t="s">
        <v>71</v>
      </c>
      <c s="37">
        <v>2.4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82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57</v>
      </c>
    </row>
    <row r="111" spans="1:5" ht="12.75">
      <c r="A111" t="s">
        <v>58</v>
      </c>
      <c r="E111" s="39" t="s">
        <v>83</v>
      </c>
    </row>
    <row r="112" spans="1:16" ht="12.75">
      <c r="A112" t="s">
        <v>49</v>
      </c>
      <c s="34" t="s">
        <v>148</v>
      </c>
      <c s="34" t="s">
        <v>680</v>
      </c>
      <c s="35" t="s">
        <v>47</v>
      </c>
      <c s="6" t="s">
        <v>681</v>
      </c>
      <c s="36" t="s">
        <v>682</v>
      </c>
      <c s="37">
        <v>260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57</v>
      </c>
    </row>
    <row r="115" spans="1:5" ht="191.25">
      <c r="A115" t="s">
        <v>58</v>
      </c>
      <c r="E115" s="39" t="s">
        <v>683</v>
      </c>
    </row>
    <row r="116" spans="1:16" ht="12.75">
      <c r="A116" t="s">
        <v>49</v>
      </c>
      <c s="34" t="s">
        <v>152</v>
      </c>
      <c s="34" t="s">
        <v>684</v>
      </c>
      <c s="35" t="s">
        <v>47</v>
      </c>
      <c s="6" t="s">
        <v>685</v>
      </c>
      <c s="36" t="s">
        <v>62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55</v>
      </c>
    </row>
    <row r="119" spans="1:5" ht="38.25">
      <c r="A119" t="s">
        <v>58</v>
      </c>
      <c r="E119" s="39" t="s">
        <v>686</v>
      </c>
    </row>
    <row r="120" spans="1:16" ht="25.5">
      <c r="A120" t="s">
        <v>49</v>
      </c>
      <c s="34" t="s">
        <v>156</v>
      </c>
      <c s="34" t="s">
        <v>109</v>
      </c>
      <c s="35" t="s">
        <v>110</v>
      </c>
      <c s="6" t="s">
        <v>111</v>
      </c>
      <c s="36" t="s">
        <v>112</v>
      </c>
      <c s="37">
        <v>94.58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57</v>
      </c>
    </row>
    <row r="123" spans="1:5" ht="165.75">
      <c r="A123" t="s">
        <v>58</v>
      </c>
      <c r="E123" s="39" t="s">
        <v>687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